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tabRatio="885" activeTab="0"/>
  </bookViews>
  <sheets>
    <sheet name="Mitalistit" sheetId="1" r:id="rId1"/>
    <sheet name="N12JO poolit" sheetId="2" r:id="rId2"/>
    <sheet name="N12JO ottelut" sheetId="3" r:id="rId3"/>
    <sheet name="M12JO poolit" sheetId="4" r:id="rId4"/>
    <sheet name="M12JO ottelut" sheetId="5" r:id="rId5"/>
    <sheet name="M12JO-JATKO" sheetId="6" r:id="rId6"/>
    <sheet name="M12JO 3-3" sheetId="7" r:id="rId7"/>
    <sheet name="M12JO 4-4" sheetId="8" r:id="rId8"/>
    <sheet name="N18JO poolit" sheetId="9" r:id="rId9"/>
    <sheet name="N18JO ottelut" sheetId="10" r:id="rId10"/>
    <sheet name="M18JO poolit" sheetId="11" r:id="rId11"/>
    <sheet name="M18JO ottelut" sheetId="12" r:id="rId12"/>
    <sheet name="M18JO-JATKO" sheetId="13" r:id="rId13"/>
    <sheet name="M18JO cons" sheetId="14" r:id="rId14"/>
    <sheet name="MN18-np poolit" sheetId="15" r:id="rId15"/>
    <sheet name="MN18-np-JATKO" sheetId="16" r:id="rId16"/>
    <sheet name="NN18-np poolit" sheetId="17" r:id="rId17"/>
    <sheet name="NN18-np-JATKO" sheetId="18" r:id="rId18"/>
  </sheets>
  <definedNames/>
  <calcPr fullCalcOnLoad="1"/>
</workbook>
</file>

<file path=xl/sharedStrings.xml><?xml version="1.0" encoding="utf-8"?>
<sst xmlns="http://schemas.openxmlformats.org/spreadsheetml/2006/main" count="3342" uniqueCount="485">
  <si>
    <t>18-SM ja Nappulaliiga 2023</t>
  </si>
  <si>
    <t>M12JO</t>
  </si>
  <si>
    <t>20.5.2023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</si>
  <si>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</si>
  <si>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</si>
  <si>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</si>
  <si>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</si>
  <si>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</si>
  <si>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</si>
  <si>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</si>
  <si>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</si>
  <si>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2060</t>
  </si>
  <si>
    <t>YPTS M12JO</t>
  </si>
  <si>
    <t>YPTS</t>
  </si>
  <si>
    <t>3</t>
  </si>
  <si>
    <t>2</t>
  </si>
  <si>
    <t>1802</t>
  </si>
  <si>
    <t>KuPTS M12JO</t>
  </si>
  <si>
    <t>KuPTS</t>
  </si>
  <si>
    <t>1699</t>
  </si>
  <si>
    <t>PT Jyväskylä M12JO</t>
  </si>
  <si>
    <t>PT Jyväskylä</t>
  </si>
  <si>
    <t>4</t>
  </si>
  <si>
    <t>1385</t>
  </si>
  <si>
    <t>OPT-86 3 M12JO</t>
  </si>
  <si>
    <t>OPT-86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</si>
  <si>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</si>
  <si>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</si>
  <si>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</si>
  <si>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</si>
  <si>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</si>
  <si>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</si>
  <si>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</si>
  <si>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</si>
  <si>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</si>
  <si>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2-4</t>
  </si>
  <si>
    <t>3-0</t>
  </si>
  <si>
    <t>1-4</t>
  </si>
  <si>
    <t>3-1</t>
  </si>
  <si>
    <t>1-2</t>
  </si>
  <si>
    <t>3-4</t>
  </si>
  <si>
    <t>Pooli B</t>
  </si>
  <si>
    <t>2023</t>
  </si>
  <si>
    <t>Heitto M12JO</t>
  </si>
  <si>
    <t>Heitto</t>
  </si>
  <si>
    <t>1925</t>
  </si>
  <si>
    <t>OPT-86 2 M12JO</t>
  </si>
  <si>
    <t>1531</t>
  </si>
  <si>
    <t>KuPTS 2 M12JO</t>
  </si>
  <si>
    <t>1400</t>
  </si>
  <si>
    <t>PTS Sherwood M12JO</t>
  </si>
  <si>
    <t>PTS Sherwood</t>
  </si>
  <si>
    <t>M12JO JATKOKAAVIO</t>
  </si>
  <si>
    <t>Nimi</t>
  </si>
  <si>
    <t>3165</t>
  </si>
  <si>
    <t>OPT-86 M12JO</t>
  </si>
  <si>
    <t>A2</t>
  </si>
  <si>
    <t>B1</t>
  </si>
  <si>
    <t>5</t>
  </si>
  <si>
    <t>A1</t>
  </si>
  <si>
    <t>3-2</t>
  </si>
  <si>
    <t>6</t>
  </si>
  <si>
    <t>B2</t>
  </si>
  <si>
    <t>TIP-70 M12JO</t>
  </si>
  <si>
    <t>7</t>
  </si>
  <si>
    <t>8</t>
  </si>
  <si>
    <t>2929</t>
  </si>
  <si>
    <t>TIP-70</t>
  </si>
  <si>
    <t>M18JO</t>
  </si>
  <si>
    <t>3788</t>
  </si>
  <si>
    <t>Heitto M18JO</t>
  </si>
  <si>
    <t>3256</t>
  </si>
  <si>
    <t>KePts M18JO</t>
  </si>
  <si>
    <t>KePts</t>
  </si>
  <si>
    <t>2142</t>
  </si>
  <si>
    <t>OPT-86 5 M18JO</t>
  </si>
  <si>
    <t>3659</t>
  </si>
  <si>
    <t>OPT-86 3 M18JO</t>
  </si>
  <si>
    <t>2812</t>
  </si>
  <si>
    <t>PT-60 M18JO</t>
  </si>
  <si>
    <t>PT-60</t>
  </si>
  <si>
    <t>2234</t>
  </si>
  <si>
    <t>YPTS 2 M18JO</t>
  </si>
  <si>
    <t>Pooli C</t>
  </si>
  <si>
    <t>3537</t>
  </si>
  <si>
    <t>KoKu M18JO</t>
  </si>
  <si>
    <t>KoKu</t>
  </si>
  <si>
    <t>2875</t>
  </si>
  <si>
    <t>OPT-86 4 M18JO</t>
  </si>
  <si>
    <t>2269</t>
  </si>
  <si>
    <t>PT-60 2 M18JO</t>
  </si>
  <si>
    <t>M18JO JATKOKAAVIO</t>
  </si>
  <si>
    <t>6593</t>
  </si>
  <si>
    <t>KoKa M18JO</t>
  </si>
  <si>
    <t>KoKa</t>
  </si>
  <si>
    <t>PT Jyväskylä M18JO</t>
  </si>
  <si>
    <t>4363</t>
  </si>
  <si>
    <t>4601</t>
  </si>
  <si>
    <t>YPTS M18JO</t>
  </si>
  <si>
    <t>C1</t>
  </si>
  <si>
    <t>TIP-70 M18JO</t>
  </si>
  <si>
    <t>6077</t>
  </si>
  <si>
    <t>PT Espoo M18JO</t>
  </si>
  <si>
    <t>9</t>
  </si>
  <si>
    <t>5421</t>
  </si>
  <si>
    <t>OPT-86 M18JO</t>
  </si>
  <si>
    <t>10</t>
  </si>
  <si>
    <t>C2</t>
  </si>
  <si>
    <t>11</t>
  </si>
  <si>
    <t>12</t>
  </si>
  <si>
    <t>4945</t>
  </si>
  <si>
    <t>PT Espoo 2 M18JO</t>
  </si>
  <si>
    <t>PT Espoo</t>
  </si>
  <si>
    <t>13</t>
  </si>
  <si>
    <t>4612</t>
  </si>
  <si>
    <t>OPT-86 2 M18JO</t>
  </si>
  <si>
    <t>14</t>
  </si>
  <si>
    <t>15</t>
  </si>
  <si>
    <t>16</t>
  </si>
  <si>
    <t>6492</t>
  </si>
  <si>
    <t>MN18-np</t>
  </si>
  <si>
    <t>2061</t>
  </si>
  <si>
    <t>Lindgren Aukusti/Timonen Nuutti</t>
  </si>
  <si>
    <t>PT-60/PT-60</t>
  </si>
  <si>
    <t>4-3</t>
  </si>
  <si>
    <t>66-47</t>
  </si>
  <si>
    <t>Hyttinen Eetu/Åvist Aapo</t>
  </si>
  <si>
    <t>OPT-86/OPT-86</t>
  </si>
  <si>
    <t>6-1</t>
  </si>
  <si>
    <t>72-56</t>
  </si>
  <si>
    <t>1518</t>
  </si>
  <si>
    <t>Haak Tito/Kallio Otto</t>
  </si>
  <si>
    <t>YPTS/YPTS</t>
  </si>
  <si>
    <t>0</t>
  </si>
  <si>
    <t>0-6</t>
  </si>
  <si>
    <t>33-68</t>
  </si>
  <si>
    <t>11-7</t>
  </si>
  <si>
    <t>11-3</t>
  </si>
  <si>
    <t>11-0</t>
  </si>
  <si>
    <t>12-10</t>
  </si>
  <si>
    <t>9-11</t>
  </si>
  <si>
    <t>11-4</t>
  </si>
  <si>
    <t>8-11</t>
  </si>
  <si>
    <t>5-11</t>
  </si>
  <si>
    <t>2059</t>
  </si>
  <si>
    <t>Perkkiö Lenni/Tiiro Alex</t>
  </si>
  <si>
    <t>9-1</t>
  </si>
  <si>
    <t>108-56</t>
  </si>
  <si>
    <t>1557</t>
  </si>
  <si>
    <t>Sorvoja Jesse/Sorvoja Juuso</t>
  </si>
  <si>
    <t>7-3</t>
  </si>
  <si>
    <t>91-82</t>
  </si>
  <si>
    <t>Jokitalo Roni/Savela Kasperi</t>
  </si>
  <si>
    <t>0-9</t>
  </si>
  <si>
    <t>48-99</t>
  </si>
  <si>
    <t>1395</t>
  </si>
  <si>
    <t>Knuuti Jusa/Lauri Heikki</t>
  </si>
  <si>
    <t>3-6</t>
  </si>
  <si>
    <t>74-84</t>
  </si>
  <si>
    <t>11-1</t>
  </si>
  <si>
    <t>11-5</t>
  </si>
  <si>
    <t>11-6</t>
  </si>
  <si>
    <t>11-9</t>
  </si>
  <si>
    <t>6-11</t>
  </si>
  <si>
    <t>4-11</t>
  </si>
  <si>
    <t>0-3</t>
  </si>
  <si>
    <t>2024</t>
  </si>
  <si>
    <t>Koivumäki Joel/Lehtosaari Niko</t>
  </si>
  <si>
    <t>TIP-70/TIP-70</t>
  </si>
  <si>
    <t>9-2</t>
  </si>
  <si>
    <t>117-81</t>
  </si>
  <si>
    <t>1655</t>
  </si>
  <si>
    <t>Lampinen Kaarlo/Niskala Rymy</t>
  </si>
  <si>
    <t>OPT-86/Heitto</t>
  </si>
  <si>
    <t>102-84</t>
  </si>
  <si>
    <t>1463</t>
  </si>
  <si>
    <t>Illikainen Kasperi/Palmola Joonatan</t>
  </si>
  <si>
    <t>4-6</t>
  </si>
  <si>
    <t>94-96</t>
  </si>
  <si>
    <t>1312</t>
  </si>
  <si>
    <t>Savola Onni/Tervaskanto Manu</t>
  </si>
  <si>
    <t>47-99</t>
  </si>
  <si>
    <t>11-8</t>
  </si>
  <si>
    <t>14-12</t>
  </si>
  <si>
    <t>MN18-np JATKOKAAVIO</t>
  </si>
  <si>
    <t>4528</t>
  </si>
  <si>
    <t>Lehtola Lassi/Räsänen Aleksi</t>
  </si>
  <si>
    <t>Siven Pyry/Vahtola Otso</t>
  </si>
  <si>
    <t>7,11,1</t>
  </si>
  <si>
    <t>2712</t>
  </si>
  <si>
    <t>YPTS/Heitto</t>
  </si>
  <si>
    <t>9,5,8</t>
  </si>
  <si>
    <t>Koivumäki Jimi/Oinas Luka</t>
  </si>
  <si>
    <t>10,4,1</t>
  </si>
  <si>
    <t>3683</t>
  </si>
  <si>
    <t>TIP-70/OPT-86</t>
  </si>
  <si>
    <t>-8,13,7,-8,4</t>
  </si>
  <si>
    <t>Ikola Aleksi/Ikola Jesse</t>
  </si>
  <si>
    <t>Mäkelä Eetu/Niemelä Konsta</t>
  </si>
  <si>
    <t>-10,9,12,8</t>
  </si>
  <si>
    <t>2550</t>
  </si>
  <si>
    <t>3,11,7</t>
  </si>
  <si>
    <t>Afanassiev Yuri/Bril Iaroslav</t>
  </si>
  <si>
    <t>3048</t>
  </si>
  <si>
    <t>Karjalainen Niklas/Vuoti Henrik</t>
  </si>
  <si>
    <t>6,2,5</t>
  </si>
  <si>
    <t>6,4,9</t>
  </si>
  <si>
    <t>6,11,9</t>
  </si>
  <si>
    <t>3730</t>
  </si>
  <si>
    <t>PT Espoo/OPT-86</t>
  </si>
  <si>
    <t>17</t>
  </si>
  <si>
    <t>4204</t>
  </si>
  <si>
    <t>Kahlos Juho/Pullinen Leonid</t>
  </si>
  <si>
    <t>7,-8,-4,5,9</t>
  </si>
  <si>
    <t>18</t>
  </si>
  <si>
    <t>19</t>
  </si>
  <si>
    <t>9,7,3</t>
  </si>
  <si>
    <t>20</t>
  </si>
  <si>
    <t>2819</t>
  </si>
  <si>
    <t>Jokiranta Risto/Laitinen Nuutti</t>
  </si>
  <si>
    <t>YPTS/PT Jyväskylä</t>
  </si>
  <si>
    <t>-10,16,12,10</t>
  </si>
  <si>
    <t>Suokas Otto/Viherlaiho Leon</t>
  </si>
  <si>
    <t>21</t>
  </si>
  <si>
    <t>3125</t>
  </si>
  <si>
    <t>Sipiläinen Severi/Södergård Patrik</t>
  </si>
  <si>
    <t>10,5,-5,7</t>
  </si>
  <si>
    <t>22</t>
  </si>
  <si>
    <t>-9,-8,6,5,12</t>
  </si>
  <si>
    <t>23</t>
  </si>
  <si>
    <t>7,11,5</t>
  </si>
  <si>
    <t>24</t>
  </si>
  <si>
    <t>3549</t>
  </si>
  <si>
    <t>Vesalainen Matias/Vesalainen Rasmus</t>
  </si>
  <si>
    <t>5,10,10</t>
  </si>
  <si>
    <t>25</t>
  </si>
  <si>
    <t>3271</t>
  </si>
  <si>
    <t>Vahtola Sisu/Viljamaa Elia</t>
  </si>
  <si>
    <t>Heitto/YPTS</t>
  </si>
  <si>
    <t>26</t>
  </si>
  <si>
    <t>27</t>
  </si>
  <si>
    <t>Laine Touko/Åvist Juho</t>
  </si>
  <si>
    <t>8,-9,5,-11,6</t>
  </si>
  <si>
    <t>28</t>
  </si>
  <si>
    <t>3194</t>
  </si>
  <si>
    <t>5,7,3</t>
  </si>
  <si>
    <t>29</t>
  </si>
  <si>
    <t>2556</t>
  </si>
  <si>
    <t>Jakku Jere/Turpeinen Aleksi</t>
  </si>
  <si>
    <t>3,12,10</t>
  </si>
  <si>
    <t>30</t>
  </si>
  <si>
    <t>31</t>
  </si>
  <si>
    <t>6,4,1</t>
  </si>
  <si>
    <t>32</t>
  </si>
  <si>
    <t>4261</t>
  </si>
  <si>
    <t>N12JO</t>
  </si>
  <si>
    <t>1406</t>
  </si>
  <si>
    <t>OPT-86 N12JO</t>
  </si>
  <si>
    <t>1384</t>
  </si>
  <si>
    <t>OPT-86 2 N12JO</t>
  </si>
  <si>
    <t>1331</t>
  </si>
  <si>
    <t>PTS Sherwood N12JO</t>
  </si>
  <si>
    <t>1281</t>
  </si>
  <si>
    <t>KoKu N12JO</t>
  </si>
  <si>
    <t>N18JO</t>
  </si>
  <si>
    <t>3540</t>
  </si>
  <si>
    <t>TIP-70 N18JO</t>
  </si>
  <si>
    <t>3117</t>
  </si>
  <si>
    <t>OPT-86 N18JO</t>
  </si>
  <si>
    <t>2829</t>
  </si>
  <si>
    <t>PT Espoo N18JO</t>
  </si>
  <si>
    <t>NN18-np</t>
  </si>
  <si>
    <t>1545</t>
  </si>
  <si>
    <t>Kadar Kamilla/Lu Jiali</t>
  </si>
  <si>
    <t>MBF/OPT-86</t>
  </si>
  <si>
    <t>6-0</t>
  </si>
  <si>
    <t>66-42</t>
  </si>
  <si>
    <t>Bril Arina/Bril Taisiia</t>
  </si>
  <si>
    <t>39-66</t>
  </si>
  <si>
    <t>Turi Emily/Turi Sanni</t>
  </si>
  <si>
    <t>KoKu/KoKu</t>
  </si>
  <si>
    <t>3-3</t>
  </si>
  <si>
    <t>55-52</t>
  </si>
  <si>
    <t>7-11</t>
  </si>
  <si>
    <t>NN18-np JATKOKAAVIO</t>
  </si>
  <si>
    <t>Girlea Maria/Seppänen Alexandra</t>
  </si>
  <si>
    <t>Yang Yixin/Ylinen Sonja</t>
  </si>
  <si>
    <t>7,4,8</t>
  </si>
  <si>
    <t>2716</t>
  </si>
  <si>
    <t>9,7,5</t>
  </si>
  <si>
    <t>2558</t>
  </si>
  <si>
    <t>Luo Jiaqi/Sinishin Alisa</t>
  </si>
  <si>
    <t>OPT-86/PT Espoo</t>
  </si>
  <si>
    <t>-16,6,9,10</t>
  </si>
  <si>
    <t>7,1,4</t>
  </si>
  <si>
    <t>Bril Daria/Kellow Ella</t>
  </si>
  <si>
    <t>4,-6,4,9</t>
  </si>
  <si>
    <t>KILPAILU</t>
  </si>
  <si>
    <t>Suomen Pöytätennisliitto ry - SPTL</t>
  </si>
  <si>
    <t>JÄRJESTÄJÄ</t>
  </si>
  <si>
    <t>Joukkueottelun pöytäkirja</t>
  </si>
  <si>
    <t>LUOKKA</t>
  </si>
  <si>
    <t>2 pelaajaa</t>
  </si>
  <si>
    <t>PÄIVÄ</t>
  </si>
  <si>
    <t>Koti</t>
  </si>
  <si>
    <t>OPT-86 2</t>
  </si>
  <si>
    <t>Vieras</t>
  </si>
  <si>
    <t>A</t>
  </si>
  <si>
    <t>Lu Jiali</t>
  </si>
  <si>
    <t>X</t>
  </si>
  <si>
    <t>Turi Sanni</t>
  </si>
  <si>
    <t>B</t>
  </si>
  <si>
    <t>Seppälä Ella</t>
  </si>
  <si>
    <t>Y</t>
  </si>
  <si>
    <t>Turi Emily</t>
  </si>
  <si>
    <t>Nelinpeli</t>
  </si>
  <si>
    <t>NP</t>
  </si>
  <si>
    <t>Ottelut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</si>
  <si>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</si>
  <si>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</si>
  <si>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</si>
  <si>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</si>
  <si>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</si>
  <si>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</si>
  <si>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</si>
  <si>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</si>
  <si>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</si>
  <si>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</si>
  <si>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</si>
  <si>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Voittaja</t>
  </si>
  <si>
    <t>Bril Taisiia</t>
  </si>
  <si>
    <t>Saarto Viola</t>
  </si>
  <si>
    <t>Bril Arina</t>
  </si>
  <si>
    <t>Vuorinen Sohvi</t>
  </si>
  <si>
    <t>Åvist Aapo</t>
  </si>
  <si>
    <t>Passinen Eemil</t>
  </si>
  <si>
    <t>Hyttinen Eetu</t>
  </si>
  <si>
    <t>Vuorinen Niilo</t>
  </si>
  <si>
    <t>KuPTS 2</t>
  </si>
  <si>
    <t>Vahtola Otso</t>
  </si>
  <si>
    <t>Räsänen Elmeri</t>
  </si>
  <si>
    <t>Helisten Joel</t>
  </si>
  <si>
    <t>Karjalainen Samu</t>
  </si>
  <si>
    <t>OPT-86 3</t>
  </si>
  <si>
    <t>Hämäläinen Niko</t>
  </si>
  <si>
    <t>Wu Louis Moxuan</t>
  </si>
  <si>
    <t>Leppänen Konsta</t>
  </si>
  <si>
    <t>Siven Pyry</t>
  </si>
  <si>
    <t>Moilanen Olavi</t>
  </si>
  <si>
    <t>Raudaskoski Tuukka</t>
  </si>
  <si>
    <t>Ylinen Aku</t>
  </si>
  <si>
    <t>Hyttinen Iiro</t>
  </si>
  <si>
    <t>Ylinen Aki</t>
  </si>
  <si>
    <t>Moxuan Wu Louis</t>
  </si>
  <si>
    <t>Nirkkonen Lauri</t>
  </si>
  <si>
    <t>M12JO Semifinaali</t>
  </si>
  <si>
    <t>Oinas Luka</t>
  </si>
  <si>
    <t>Mäkelä Eetu</t>
  </si>
  <si>
    <t>Lehtosaari Niko</t>
  </si>
  <si>
    <t>Koivumäki Jimi</t>
  </si>
  <si>
    <t>Koivumäki Joel</t>
  </si>
  <si>
    <t>Girlea Maria</t>
  </si>
  <si>
    <t>Sinishin Alisa</t>
  </si>
  <si>
    <t>Seppänen Alexandra</t>
  </si>
  <si>
    <t>Ylinen Sonja</t>
  </si>
  <si>
    <t>Maria Girlea</t>
  </si>
  <si>
    <t>Alisa Sinishin</t>
  </si>
  <si>
    <t>Alexandra Seppänen</t>
  </si>
  <si>
    <t>Sonja Ylinen</t>
  </si>
  <si>
    <t>Kellow Ella</t>
  </si>
  <si>
    <t>Yixin Yang</t>
  </si>
  <si>
    <t>Bril Daria</t>
  </si>
  <si>
    <t>Luo Jiaqi</t>
  </si>
  <si>
    <t>3 pelaajaa, paras viidestä</t>
  </si>
  <si>
    <t>Päivämäärä</t>
  </si>
  <si>
    <t>Klo</t>
  </si>
  <si>
    <t>PT-60 2</t>
  </si>
  <si>
    <t>Ikola Aleksi</t>
  </si>
  <si>
    <t>Illikainen Kasperi</t>
  </si>
  <si>
    <t>Sorvoja Jesse</t>
  </si>
  <si>
    <t>C</t>
  </si>
  <si>
    <t>Ikola Jesse</t>
  </si>
  <si>
    <t>Z</t>
  </si>
  <si>
    <t>Lauri Heikki</t>
  </si>
  <si>
    <t>C-Z</t>
  </si>
  <si>
    <t>Pisteet jäännöserittäin</t>
  </si>
  <si>
    <t>Esim. 11-6 on 6</t>
  </si>
  <si>
    <t>6-11 on -6</t>
  </si>
  <si>
    <t>YPTS 2</t>
  </si>
  <si>
    <t>Perkkiö Lenni</t>
  </si>
  <si>
    <t>Jokitalo Roni</t>
  </si>
  <si>
    <t>Niemelä Konsta</t>
  </si>
  <si>
    <t>Kallio Otto</t>
  </si>
  <si>
    <t>Haak Tito</t>
  </si>
  <si>
    <t>OPT-86 5</t>
  </si>
  <si>
    <t>Vahtola Sisu</t>
  </si>
  <si>
    <t>Savola Onni</t>
  </si>
  <si>
    <t>Lampinen Kaarlo</t>
  </si>
  <si>
    <t>Niskala Rymy</t>
  </si>
  <si>
    <t>Tervaskanto Manu</t>
  </si>
  <si>
    <t>Jakku Jere</t>
  </si>
  <si>
    <t>Turpeinen Aleksi</t>
  </si>
  <si>
    <t>Kelhä Aaron</t>
  </si>
  <si>
    <t>Aukusti Lindgren</t>
  </si>
  <si>
    <t>Tito Haak</t>
  </si>
  <si>
    <t>Nuutti Timonen</t>
  </si>
  <si>
    <t>Otto Kallio</t>
  </si>
  <si>
    <t>Joonatan Palmola</t>
  </si>
  <si>
    <t>Kasperi Savela</t>
  </si>
  <si>
    <t>OPT-86 4</t>
  </si>
  <si>
    <t>Tiiro Alex</t>
  </si>
  <si>
    <t>Sorvoja Juuso</t>
  </si>
  <si>
    <t>Timonen Nuutti</t>
  </si>
  <si>
    <t>Lindgren Aukusti</t>
  </si>
  <si>
    <t>Knuuti Jusa</t>
  </si>
  <si>
    <t>Aleksi Ikola</t>
  </si>
  <si>
    <t>Jesse Ikola</t>
  </si>
  <si>
    <t>Kahlos Juho</t>
  </si>
  <si>
    <t>Pullinen Leonid</t>
  </si>
  <si>
    <t>Södergård Patrik</t>
  </si>
  <si>
    <t>Sipiläinen Severi</t>
  </si>
  <si>
    <t>Laitinen Nuutti</t>
  </si>
  <si>
    <t>Palmola Joonatan</t>
  </si>
  <si>
    <t>Viljamaa Elia</t>
  </si>
  <si>
    <t>Jokiranta Risto</t>
  </si>
  <si>
    <t>Laine Touko</t>
  </si>
  <si>
    <t>Bril Iaroslav</t>
  </si>
  <si>
    <t>PT Espoo 2</t>
  </si>
  <si>
    <t>Mäkelä Aaro</t>
  </si>
  <si>
    <t>Afanassiev Yuri</t>
  </si>
  <si>
    <t>Suokas Otto</t>
  </si>
  <si>
    <t>Åvist Juho</t>
  </si>
  <si>
    <t>Karjalainen Niklas</t>
  </si>
  <si>
    <t xml:space="preserve">Vuoti Henrik </t>
  </si>
  <si>
    <t>Iaroslav Bril</t>
  </si>
  <si>
    <t>Vesalainen Matias</t>
  </si>
  <si>
    <t>Vesalainen Rasmus</t>
  </si>
  <si>
    <t>Lehtola Lassi</t>
  </si>
  <si>
    <t>Viherlaiho Leon</t>
  </si>
  <si>
    <t>Vuoti Henrik</t>
  </si>
  <si>
    <t>Räsänen Aleksi</t>
  </si>
  <si>
    <t>M18JO semi</t>
  </si>
  <si>
    <t>M18JO finaali</t>
  </si>
  <si>
    <t>Jesse Sorvoja</t>
  </si>
  <si>
    <t>Juuso Sorvoja</t>
  </si>
  <si>
    <t>Heikki Lauri</t>
  </si>
  <si>
    <t xml:space="preserve">Savela Kasperi </t>
  </si>
  <si>
    <t>Savela Kasperi</t>
  </si>
  <si>
    <t>M12JO finaali</t>
  </si>
  <si>
    <t>M12JO kvartta</t>
  </si>
  <si>
    <t>M12JO 3-3</t>
  </si>
  <si>
    <t>M12JO 4-4</t>
  </si>
  <si>
    <t>M18JO nf</t>
  </si>
  <si>
    <t>M18JO kvartta</t>
  </si>
  <si>
    <t>M18JO cons</t>
  </si>
  <si>
    <t>N12 joukkuekisa:</t>
  </si>
  <si>
    <t>1. KoKu (Emily Turi, Sanni Turi)</t>
  </si>
  <si>
    <t>2. PTS Sherwood (Sohvi Vuorinen, Viola Saarto)</t>
  </si>
  <si>
    <t>3. OPT-86 2 (Lu Jiali, Seppälä Ella)</t>
  </si>
  <si>
    <t>4. OPT-86 (Taisiia Bril, Arina Bril)</t>
  </si>
  <si>
    <t>N18 joukkuekisa:</t>
  </si>
  <si>
    <t>1. TIP-70 (Maria Girlea, Alexandra Seppänen)</t>
  </si>
  <si>
    <t>2. OPT-86 (Ella Kellow, Daria Bril, Luo Jiaqi)</t>
  </si>
  <si>
    <t>3. PT Espoo (Alisa Sinishin, Yang Yixin, Sonja Ylinen)</t>
  </si>
  <si>
    <t>NN18 nelinpeli:</t>
  </si>
  <si>
    <t>1. Maria Girlea / Aleksandra Seppänen TIP-70</t>
  </si>
  <si>
    <t>2. Ella Kellow / Daria Bril OPT-86</t>
  </si>
  <si>
    <t>3. Yang Yixin / Sonja Ylinen PT Espoo</t>
  </si>
  <si>
    <t>3. Alisa Sinishin / Luo Jiaqi PT Espoo / OPT-86</t>
  </si>
  <si>
    <t>MJO12:</t>
  </si>
  <si>
    <t>1. OPT-86 (Luka Oinas / Eetu Mäkelä)</t>
  </si>
  <si>
    <t>2. TIP-70 (Jimi Koivumäki, Niko Lehtosaari, Joel Koivumäki)</t>
  </si>
  <si>
    <t>3. OPT-86 2 (Aapo Åvist, Eetu Hyttinen)</t>
  </si>
  <si>
    <t>3. KuPTS (Konsta Leppänen, Niko Hämäläinen)</t>
  </si>
  <si>
    <t>M18JO:</t>
  </si>
  <si>
    <t>1. PT Espoo (Aleksi Räsänen, Lassi Lehtola, Leon Viherlaiho)</t>
  </si>
  <si>
    <t>2. KoKa (Matias Vesalainen, Rasmus Vesalainen)</t>
  </si>
  <si>
    <t>3. OPT-86 (Iaroslav Bril, Luka Oinas, Touko Laine)</t>
  </si>
  <si>
    <t>3. TIP-70 (Juho Kahlos, Leonid Pullinen, Jimi Koivumäki)</t>
  </si>
  <si>
    <t>MN18:</t>
  </si>
  <si>
    <t>1. Aleksi Räsänen/Lassi Lehtola PT Espoo</t>
  </si>
  <si>
    <t>2. Matias Vesalainen/Rasmus Vesalainen KoKa</t>
  </si>
  <si>
    <t>3. Iaroslav Bril/Yuri Afanassiev OPT-86/PT Espoo</t>
  </si>
  <si>
    <t>3. Otto Suokas/Leon Viherlaiho PT Espoo</t>
  </si>
  <si>
    <t>18-SM ja Nappulaliiga 2023 - lauantain mitalistit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</si>
</sst>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)"/>
    <numFmt numFmtId="167" formatCode="dd/mm/yyyy"/>
    <numFmt numFmtId="168" formatCode="hh:m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0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50505"/>
      <name val="Inheri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25" fillId="0" borderId="0">
      <alignment/>
      <protection/>
    </xf>
    <xf numFmtId="0" fontId="54" fillId="31" borderId="0" applyNumberFormat="0" applyBorder="0" applyAlignment="0" applyProtection="0"/>
    <xf numFmtId="0" fontId="2" fillId="0" borderId="0">
      <alignment/>
      <protection/>
    </xf>
    <xf numFmtId="166" fontId="8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0" fillId="0" borderId="28" xfId="0" applyNumberFormat="1" applyFont="1" applyFill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0" fontId="6" fillId="0" borderId="0" xfId="58">
      <alignment/>
      <protection/>
    </xf>
    <xf numFmtId="0" fontId="6" fillId="0" borderId="0" xfId="58" applyBorder="1">
      <alignment/>
      <protection/>
    </xf>
    <xf numFmtId="0" fontId="6" fillId="0" borderId="30" xfId="58" applyBorder="1">
      <alignment/>
      <protection/>
    </xf>
    <xf numFmtId="0" fontId="6" fillId="0" borderId="31" xfId="58" applyBorder="1">
      <alignment/>
      <protection/>
    </xf>
    <xf numFmtId="0" fontId="5" fillId="0" borderId="31" xfId="58" applyFont="1" applyFill="1" applyBorder="1" applyProtection="1">
      <alignment/>
      <protection/>
    </xf>
    <xf numFmtId="0" fontId="7" fillId="0" borderId="32" xfId="58" applyFont="1" applyFill="1" applyBorder="1" applyProtection="1">
      <alignment/>
      <protection/>
    </xf>
    <xf numFmtId="0" fontId="6" fillId="0" borderId="33" xfId="58" applyBorder="1">
      <alignment/>
      <protection/>
    </xf>
    <xf numFmtId="0" fontId="6" fillId="0" borderId="34" xfId="58" applyBorder="1">
      <alignment/>
      <protection/>
    </xf>
    <xf numFmtId="0" fontId="0" fillId="0" borderId="0" xfId="58" applyFont="1" applyBorder="1">
      <alignment/>
      <protection/>
    </xf>
    <xf numFmtId="0" fontId="5" fillId="0" borderId="0" xfId="58" applyFont="1" applyFill="1" applyBorder="1" applyProtection="1">
      <alignment/>
      <protection/>
    </xf>
    <xf numFmtId="0" fontId="6" fillId="0" borderId="33" xfId="58" applyFont="1" applyBorder="1" applyAlignment="1">
      <alignment horizontal="left"/>
      <protection/>
    </xf>
    <xf numFmtId="0" fontId="10" fillId="0" borderId="0" xfId="58" applyFont="1" applyBorder="1" applyProtection="1">
      <alignment/>
      <protection/>
    </xf>
    <xf numFmtId="0" fontId="6" fillId="0" borderId="0" xfId="58" applyFont="1" applyBorder="1" applyAlignment="1">
      <alignment horizontal="left"/>
      <protection/>
    </xf>
    <xf numFmtId="0" fontId="6" fillId="0" borderId="35" xfId="58" applyBorder="1">
      <alignment/>
      <protection/>
    </xf>
    <xf numFmtId="0" fontId="11" fillId="0" borderId="36" xfId="58" applyFont="1" applyBorder="1" applyAlignment="1">
      <alignment horizontal="center"/>
      <protection/>
    </xf>
    <xf numFmtId="166" fontId="12" fillId="0" borderId="37" xfId="57" applyFont="1" applyFill="1" applyBorder="1" applyAlignment="1" applyProtection="1">
      <alignment horizontal="left"/>
      <protection locked="0"/>
    </xf>
    <xf numFmtId="0" fontId="11" fillId="0" borderId="38" xfId="58" applyFont="1" applyBorder="1" applyAlignment="1">
      <alignment horizontal="center"/>
      <protection/>
    </xf>
    <xf numFmtId="0" fontId="13" fillId="0" borderId="39" xfId="58" applyFont="1" applyBorder="1" applyAlignment="1">
      <alignment horizontal="center"/>
      <protection/>
    </xf>
    <xf numFmtId="166" fontId="9" fillId="0" borderId="40" xfId="57" applyFont="1" applyFill="1" applyBorder="1" applyAlignment="1" applyProtection="1">
      <alignment horizontal="left"/>
      <protection locked="0"/>
    </xf>
    <xf numFmtId="0" fontId="13" fillId="0" borderId="41" xfId="58" applyFont="1" applyBorder="1" applyAlignment="1">
      <alignment horizontal="center"/>
      <protection/>
    </xf>
    <xf numFmtId="0" fontId="11" fillId="0" borderId="42" xfId="58" applyFont="1" applyFill="1" applyBorder="1" applyAlignment="1">
      <alignment horizontal="left"/>
      <protection/>
    </xf>
    <xf numFmtId="0" fontId="6" fillId="0" borderId="39" xfId="58" applyFont="1" applyBorder="1" applyAlignment="1">
      <alignment horizontal="center"/>
      <protection/>
    </xf>
    <xf numFmtId="0" fontId="6" fillId="0" borderId="41" xfId="58" applyFont="1" applyBorder="1" applyAlignment="1">
      <alignment horizontal="center"/>
      <protection/>
    </xf>
    <xf numFmtId="0" fontId="6" fillId="0" borderId="43" xfId="58" applyFont="1" applyBorder="1" applyAlignment="1">
      <alignment horizontal="center"/>
      <protection/>
    </xf>
    <xf numFmtId="166" fontId="9" fillId="0" borderId="44" xfId="57" applyFont="1" applyFill="1" applyBorder="1" applyAlignment="1" applyProtection="1">
      <alignment horizontal="left"/>
      <protection locked="0"/>
    </xf>
    <xf numFmtId="0" fontId="6" fillId="0" borderId="45" xfId="58" applyFont="1" applyBorder="1" applyAlignment="1">
      <alignment horizontal="center"/>
      <protection/>
    </xf>
    <xf numFmtId="0" fontId="14" fillId="0" borderId="34" xfId="58" applyFont="1" applyBorder="1" applyAlignment="1">
      <alignment horizontal="center"/>
      <protection/>
    </xf>
    <xf numFmtId="0" fontId="6" fillId="0" borderId="25" xfId="58" applyFont="1" applyBorder="1" applyAlignment="1">
      <alignment horizontal="center"/>
      <protection/>
    </xf>
    <xf numFmtId="0" fontId="6" fillId="0" borderId="46" xfId="58" applyFont="1" applyBorder="1" applyAlignment="1">
      <alignment horizontal="center"/>
      <protection/>
    </xf>
    <xf numFmtId="0" fontId="13" fillId="0" borderId="47" xfId="58" applyFont="1" applyBorder="1" applyAlignment="1">
      <alignment horizontal="center"/>
      <protection/>
    </xf>
    <xf numFmtId="0" fontId="6" fillId="0" borderId="48" xfId="58" applyBorder="1" applyAlignment="1">
      <alignment horizontal="left"/>
      <protection/>
    </xf>
    <xf numFmtId="0" fontId="6" fillId="0" borderId="49" xfId="58" applyBorder="1" applyAlignment="1">
      <alignment horizontal="left"/>
      <protection/>
    </xf>
    <xf numFmtId="0" fontId="6" fillId="34" borderId="50" xfId="58" applyNumberFormat="1" applyFill="1" applyBorder="1" applyAlignment="1" applyProtection="1">
      <alignment horizontal="center"/>
      <protection locked="0"/>
    </xf>
    <xf numFmtId="0" fontId="6" fillId="34" borderId="51" xfId="58" applyNumberFormat="1" applyFill="1" applyBorder="1" applyAlignment="1" applyProtection="1">
      <alignment horizontal="center"/>
      <protection locked="0"/>
    </xf>
    <xf numFmtId="0" fontId="6" fillId="0" borderId="38" xfId="58" applyBorder="1" applyAlignment="1">
      <alignment horizontal="center"/>
      <protection/>
    </xf>
    <xf numFmtId="0" fontId="6" fillId="0" borderId="37" xfId="58" applyBorder="1" applyAlignment="1">
      <alignment horizontal="center"/>
      <protection/>
    </xf>
    <xf numFmtId="0" fontId="6" fillId="0" borderId="52" xfId="58" applyBorder="1" applyAlignment="1">
      <alignment horizontal="center"/>
      <protection/>
    </xf>
    <xf numFmtId="0" fontId="6" fillId="0" borderId="53" xfId="58" applyBorder="1" applyAlignment="1">
      <alignment horizontal="center"/>
      <protection/>
    </xf>
    <xf numFmtId="0" fontId="6" fillId="34" borderId="54" xfId="58" applyNumberFormat="1" applyFill="1" applyBorder="1" applyAlignment="1" applyProtection="1">
      <alignment horizontal="center"/>
      <protection locked="0"/>
    </xf>
    <xf numFmtId="0" fontId="6" fillId="0" borderId="41" xfId="58" applyBorder="1" applyAlignment="1">
      <alignment horizontal="center"/>
      <protection/>
    </xf>
    <xf numFmtId="0" fontId="6" fillId="0" borderId="40" xfId="58" applyBorder="1" applyAlignment="1">
      <alignment horizontal="center"/>
      <protection/>
    </xf>
    <xf numFmtId="0" fontId="6" fillId="0" borderId="54" xfId="58" applyBorder="1" applyAlignment="1">
      <alignment horizontal="center"/>
      <protection/>
    </xf>
    <xf numFmtId="0" fontId="6" fillId="0" borderId="55" xfId="58" applyBorder="1" applyAlignment="1">
      <alignment horizontal="center"/>
      <protection/>
    </xf>
    <xf numFmtId="0" fontId="14" fillId="0" borderId="47" xfId="58" applyFont="1" applyBorder="1" applyAlignment="1">
      <alignment horizontal="center"/>
      <protection/>
    </xf>
    <xf numFmtId="0" fontId="15" fillId="0" borderId="49" xfId="58" applyFont="1" applyBorder="1" applyAlignment="1">
      <alignment horizontal="left"/>
      <protection/>
    </xf>
    <xf numFmtId="0" fontId="6" fillId="0" borderId="45" xfId="58" applyBorder="1" applyAlignment="1">
      <alignment horizontal="center"/>
      <protection/>
    </xf>
    <xf numFmtId="0" fontId="6" fillId="0" borderId="44" xfId="58" applyBorder="1" applyAlignment="1">
      <alignment horizontal="center"/>
      <protection/>
    </xf>
    <xf numFmtId="0" fontId="6" fillId="0" borderId="56" xfId="58" applyBorder="1" applyAlignment="1">
      <alignment horizontal="center"/>
      <protection/>
    </xf>
    <xf numFmtId="0" fontId="6" fillId="0" borderId="57" xfId="58" applyBorder="1" applyAlignment="1">
      <alignment horizontal="center"/>
      <protection/>
    </xf>
    <xf numFmtId="0" fontId="6" fillId="0" borderId="34" xfId="58" applyBorder="1" applyProtection="1">
      <alignment/>
      <protection/>
    </xf>
    <xf numFmtId="0" fontId="6" fillId="0" borderId="0" xfId="58" applyBorder="1" applyProtection="1">
      <alignment/>
      <protection/>
    </xf>
    <xf numFmtId="0" fontId="6" fillId="0" borderId="0" xfId="58" applyBorder="1" applyAlignment="1" applyProtection="1">
      <alignment horizontal="center"/>
      <protection/>
    </xf>
    <xf numFmtId="0" fontId="6" fillId="0" borderId="0" xfId="58" applyBorder="1" applyAlignment="1">
      <alignment horizontal="center"/>
      <protection/>
    </xf>
    <xf numFmtId="0" fontId="13" fillId="0" borderId="58" xfId="58" applyFont="1" applyBorder="1" applyAlignment="1">
      <alignment horizontal="center"/>
      <protection/>
    </xf>
    <xf numFmtId="0" fontId="13" fillId="0" borderId="59" xfId="58" applyFont="1" applyBorder="1" applyAlignment="1">
      <alignment horizontal="center"/>
      <protection/>
    </xf>
    <xf numFmtId="0" fontId="16" fillId="35" borderId="60" xfId="58" applyFont="1" applyFill="1" applyBorder="1" applyAlignment="1">
      <alignment horizontal="center"/>
      <protection/>
    </xf>
    <xf numFmtId="0" fontId="16" fillId="35" borderId="61" xfId="58" applyFont="1" applyFill="1" applyBorder="1" applyAlignment="1">
      <alignment horizontal="center"/>
      <protection/>
    </xf>
    <xf numFmtId="0" fontId="13" fillId="0" borderId="34" xfId="58" applyFont="1" applyBorder="1" applyProtection="1">
      <alignment/>
      <protection/>
    </xf>
    <xf numFmtId="0" fontId="17" fillId="0" borderId="34" xfId="58" applyFont="1" applyBorder="1" applyProtection="1">
      <alignment/>
      <protection/>
    </xf>
    <xf numFmtId="0" fontId="6" fillId="0" borderId="0" xfId="58" applyFont="1" applyBorder="1" applyProtection="1">
      <alignment/>
      <protection/>
    </xf>
    <xf numFmtId="0" fontId="17" fillId="0" borderId="0" xfId="58" applyFont="1" applyBorder="1" applyProtection="1">
      <alignment/>
      <protection/>
    </xf>
    <xf numFmtId="0" fontId="13" fillId="0" borderId="0" xfId="58" applyFont="1" applyBorder="1" applyProtection="1">
      <alignment/>
      <protection/>
    </xf>
    <xf numFmtId="0" fontId="6" fillId="0" borderId="0" xfId="58" applyFont="1" applyBorder="1" applyAlignment="1">
      <alignment horizontal="center"/>
      <protection/>
    </xf>
    <xf numFmtId="0" fontId="6" fillId="0" borderId="62" xfId="58" applyBorder="1">
      <alignment/>
      <protection/>
    </xf>
    <xf numFmtId="0" fontId="6" fillId="0" borderId="63" xfId="58" applyBorder="1">
      <alignment/>
      <protection/>
    </xf>
    <xf numFmtId="0" fontId="6" fillId="0" borderId="64" xfId="58" applyBorder="1">
      <alignment/>
      <protection/>
    </xf>
    <xf numFmtId="0" fontId="10" fillId="0" borderId="65" xfId="56" applyFont="1" applyBorder="1" applyProtection="1">
      <alignment/>
      <protection/>
    </xf>
    <xf numFmtId="0" fontId="2" fillId="0" borderId="66" xfId="56" applyBorder="1">
      <alignment/>
      <protection/>
    </xf>
    <xf numFmtId="0" fontId="2" fillId="0" borderId="66" xfId="56" applyBorder="1" applyProtection="1">
      <alignment/>
      <protection/>
    </xf>
    <xf numFmtId="0" fontId="10" fillId="0" borderId="14" xfId="56" applyFont="1" applyBorder="1" applyProtection="1">
      <alignment/>
      <protection/>
    </xf>
    <xf numFmtId="0" fontId="19" fillId="0" borderId="0" xfId="58" applyFont="1" applyBorder="1">
      <alignment/>
      <protection/>
    </xf>
    <xf numFmtId="0" fontId="5" fillId="0" borderId="0" xfId="58" applyFont="1" applyBorder="1">
      <alignment/>
      <protection/>
    </xf>
    <xf numFmtId="0" fontId="2" fillId="0" borderId="0" xfId="56" applyBorder="1" applyProtection="1">
      <alignment/>
      <protection/>
    </xf>
    <xf numFmtId="0" fontId="2" fillId="0" borderId="14" xfId="56" applyBorder="1">
      <alignment/>
      <protection/>
    </xf>
    <xf numFmtId="0" fontId="10" fillId="0" borderId="0" xfId="56" applyFont="1" applyBorder="1" applyProtection="1">
      <alignment/>
      <protection/>
    </xf>
    <xf numFmtId="0" fontId="21" fillId="0" borderId="14" xfId="56" applyFont="1" applyBorder="1" applyProtection="1">
      <alignment/>
      <protection/>
    </xf>
    <xf numFmtId="0" fontId="2" fillId="0" borderId="0" xfId="56" applyBorder="1">
      <alignment/>
      <protection/>
    </xf>
    <xf numFmtId="0" fontId="5" fillId="0" borderId="67" xfId="56" applyFont="1" applyFill="1" applyBorder="1" applyAlignment="1">
      <alignment horizontal="center"/>
      <protection/>
    </xf>
    <xf numFmtId="0" fontId="3" fillId="0" borderId="24" xfId="58" applyFont="1" applyBorder="1">
      <alignment/>
      <protection/>
    </xf>
    <xf numFmtId="0" fontId="2" fillId="0" borderId="0" xfId="56">
      <alignment/>
      <protection/>
    </xf>
    <xf numFmtId="0" fontId="22" fillId="0" borderId="0" xfId="56" applyFont="1" applyBorder="1" applyProtection="1">
      <alignment/>
      <protection/>
    </xf>
    <xf numFmtId="0" fontId="5" fillId="0" borderId="20" xfId="56" applyFont="1" applyBorder="1" applyAlignment="1">
      <alignment/>
      <protection/>
    </xf>
    <xf numFmtId="0" fontId="2" fillId="0" borderId="20" xfId="56" applyBorder="1" applyAlignment="1" applyProtection="1">
      <alignment/>
      <protection/>
    </xf>
    <xf numFmtId="0" fontId="2" fillId="0" borderId="20" xfId="56" applyBorder="1" applyAlignment="1">
      <alignment/>
      <protection/>
    </xf>
    <xf numFmtId="0" fontId="2" fillId="0" borderId="68" xfId="56" applyBorder="1" applyAlignment="1">
      <alignment/>
      <protection/>
    </xf>
    <xf numFmtId="2" fontId="7" fillId="0" borderId="69" xfId="56" applyNumberFormat="1" applyFont="1" applyFill="1" applyBorder="1" applyAlignment="1">
      <alignment horizontal="center" vertical="center"/>
      <protection/>
    </xf>
    <xf numFmtId="0" fontId="10" fillId="0" borderId="14" xfId="56" applyFont="1" applyFill="1" applyBorder="1" applyAlignment="1" applyProtection="1">
      <alignment horizontal="left" vertical="center" indent="2"/>
      <protection locked="0"/>
    </xf>
    <xf numFmtId="2" fontId="7" fillId="0" borderId="22" xfId="56" applyNumberFormat="1" applyFont="1" applyFill="1" applyBorder="1" applyAlignment="1">
      <alignment horizontal="center" vertical="center"/>
      <protection/>
    </xf>
    <xf numFmtId="2" fontId="7" fillId="0" borderId="24" xfId="56" applyNumberFormat="1" applyFont="1" applyFill="1" applyBorder="1" applyAlignment="1">
      <alignment horizontal="center"/>
      <protection/>
    </xf>
    <xf numFmtId="0" fontId="0" fillId="0" borderId="28" xfId="56" applyFont="1" applyFill="1" applyBorder="1" applyAlignment="1" applyProtection="1">
      <alignment/>
      <protection locked="0"/>
    </xf>
    <xf numFmtId="0" fontId="7" fillId="0" borderId="0" xfId="56" applyFont="1" applyFill="1" applyBorder="1" applyAlignment="1">
      <alignment horizontal="center"/>
      <protection/>
    </xf>
    <xf numFmtId="2" fontId="7" fillId="0" borderId="27" xfId="56" applyNumberFormat="1" applyFont="1" applyFill="1" applyBorder="1" applyAlignment="1">
      <alignment horizontal="center"/>
      <protection/>
    </xf>
    <xf numFmtId="0" fontId="7" fillId="0" borderId="25" xfId="56" applyFont="1" applyFill="1" applyBorder="1" applyAlignment="1">
      <alignment horizontal="center"/>
      <protection/>
    </xf>
    <xf numFmtId="0" fontId="7" fillId="0" borderId="22" xfId="56" applyFont="1" applyFill="1" applyBorder="1" applyAlignment="1">
      <alignment horizontal="center"/>
      <protection/>
    </xf>
    <xf numFmtId="0" fontId="2" fillId="0" borderId="14" xfId="56" applyBorder="1" applyProtection="1">
      <alignment/>
      <protection/>
    </xf>
    <xf numFmtId="0" fontId="23" fillId="0" borderId="0" xfId="56" applyFont="1" applyBorder="1" applyProtection="1">
      <alignment/>
      <protection/>
    </xf>
    <xf numFmtId="0" fontId="10" fillId="0" borderId="0" xfId="56" applyFont="1" applyBorder="1" applyAlignment="1" applyProtection="1">
      <alignment horizontal="left"/>
      <protection/>
    </xf>
    <xf numFmtId="0" fontId="2" fillId="0" borderId="70" xfId="56" applyBorder="1">
      <alignment/>
      <protection/>
    </xf>
    <xf numFmtId="0" fontId="19" fillId="0" borderId="14" xfId="56" applyFont="1" applyBorder="1" applyProtection="1">
      <alignment/>
      <protection/>
    </xf>
    <xf numFmtId="0" fontId="7" fillId="0" borderId="25" xfId="56" applyFont="1" applyBorder="1" applyAlignment="1" applyProtection="1">
      <alignment horizontal="center"/>
      <protection/>
    </xf>
    <xf numFmtId="0" fontId="7" fillId="0" borderId="71" xfId="56" applyFont="1" applyBorder="1" applyAlignment="1" applyProtection="1">
      <alignment horizontal="center"/>
      <protection/>
    </xf>
    <xf numFmtId="0" fontId="7" fillId="0" borderId="14" xfId="56" applyFont="1" applyFill="1" applyBorder="1" applyAlignment="1" applyProtection="1">
      <alignment/>
      <protection/>
    </xf>
    <xf numFmtId="0" fontId="7" fillId="0" borderId="48" xfId="56" applyFont="1" applyBorder="1" applyAlignment="1">
      <alignment horizontal="center"/>
      <protection/>
    </xf>
    <xf numFmtId="0" fontId="0" fillId="0" borderId="22" xfId="56" applyNumberFormat="1" applyFont="1" applyBorder="1" applyProtection="1">
      <alignment/>
      <protection/>
    </xf>
    <xf numFmtId="0" fontId="0" fillId="0" borderId="49" xfId="56" applyNumberFormat="1" applyFont="1" applyFill="1" applyBorder="1" applyProtection="1">
      <alignment/>
      <protection/>
    </xf>
    <xf numFmtId="166" fontId="0" fillId="36" borderId="50" xfId="56" applyNumberFormat="1" applyFont="1" applyFill="1" applyBorder="1" applyAlignment="1" applyProtection="1">
      <alignment horizontal="center"/>
      <protection locked="0"/>
    </xf>
    <xf numFmtId="0" fontId="0" fillId="0" borderId="50" xfId="58" applyFont="1" applyBorder="1" applyAlignment="1" applyProtection="1">
      <alignment horizontal="center"/>
      <protection/>
    </xf>
    <xf numFmtId="0" fontId="0" fillId="0" borderId="50" xfId="58" applyNumberFormat="1" applyFont="1" applyBorder="1" applyAlignment="1">
      <alignment horizontal="center"/>
      <protection/>
    </xf>
    <xf numFmtId="0" fontId="19" fillId="0" borderId="50" xfId="56" applyFont="1" applyFill="1" applyBorder="1" applyAlignment="1" applyProtection="1">
      <alignment horizontal="center"/>
      <protection/>
    </xf>
    <xf numFmtId="0" fontId="0" fillId="0" borderId="26" xfId="56" applyFont="1" applyFill="1" applyBorder="1" applyAlignment="1" applyProtection="1">
      <alignment horizontal="center"/>
      <protection/>
    </xf>
    <xf numFmtId="0" fontId="0" fillId="0" borderId="14" xfId="56" applyFont="1" applyBorder="1" applyProtection="1">
      <alignment/>
      <protection/>
    </xf>
    <xf numFmtId="0" fontId="2" fillId="0" borderId="70" xfId="56" applyBorder="1" applyProtection="1">
      <alignment/>
      <protection/>
    </xf>
    <xf numFmtId="0" fontId="5" fillId="0" borderId="14" xfId="56" applyFont="1" applyBorder="1" applyProtection="1">
      <alignment/>
      <protection/>
    </xf>
    <xf numFmtId="0" fontId="5" fillId="0" borderId="0" xfId="56" applyFont="1" applyBorder="1" applyProtection="1">
      <alignment/>
      <protection/>
    </xf>
    <xf numFmtId="0" fontId="5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2" fillId="0" borderId="72" xfId="56" applyFill="1" applyBorder="1" applyProtection="1">
      <alignment/>
      <protection locked="0"/>
    </xf>
    <xf numFmtId="0" fontId="2" fillId="0" borderId="73" xfId="56" applyFill="1" applyBorder="1" applyProtection="1">
      <alignment/>
      <protection locked="0"/>
    </xf>
    <xf numFmtId="0" fontId="24" fillId="0" borderId="74" xfId="56" applyFont="1" applyFill="1" applyBorder="1" applyAlignment="1" applyProtection="1">
      <alignment horizontal="left" vertical="center" indent="2"/>
      <protection locked="0"/>
    </xf>
    <xf numFmtId="0" fontId="24" fillId="0" borderId="75" xfId="56" applyFont="1" applyFill="1" applyBorder="1" applyAlignment="1" applyProtection="1">
      <alignment horizontal="left" vertical="center" indent="2"/>
      <protection locked="0"/>
    </xf>
    <xf numFmtId="0" fontId="59" fillId="0" borderId="0" xfId="0" applyFont="1" applyAlignment="1">
      <alignment horizontal="left" vertical="center"/>
    </xf>
    <xf numFmtId="167" fontId="9" fillId="37" borderId="76" xfId="57" applyNumberFormat="1" applyFont="1" applyFill="1" applyBorder="1" applyAlignment="1" applyProtection="1">
      <alignment horizontal="left"/>
      <protection locked="0"/>
    </xf>
    <xf numFmtId="167" fontId="9" fillId="37" borderId="77" xfId="57" applyNumberFormat="1" applyFont="1" applyFill="1" applyBorder="1" applyAlignment="1" applyProtection="1">
      <alignment horizontal="left"/>
      <protection locked="0"/>
    </xf>
    <xf numFmtId="166" fontId="12" fillId="37" borderId="37" xfId="57" applyFont="1" applyFill="1" applyBorder="1" applyAlignment="1" applyProtection="1">
      <alignment horizontal="left"/>
      <protection locked="0"/>
    </xf>
    <xf numFmtId="166" fontId="12" fillId="37" borderId="53" xfId="57" applyFont="1" applyFill="1" applyBorder="1" applyAlignment="1" applyProtection="1">
      <alignment horizontal="left"/>
      <protection locked="0"/>
    </xf>
    <xf numFmtId="166" fontId="9" fillId="37" borderId="40" xfId="57" applyFont="1" applyFill="1" applyBorder="1" applyAlignment="1" applyProtection="1">
      <alignment horizontal="left"/>
      <protection locked="0"/>
    </xf>
    <xf numFmtId="166" fontId="9" fillId="37" borderId="55" xfId="57" applyFont="1" applyFill="1" applyBorder="1" applyAlignment="1" applyProtection="1">
      <alignment horizontal="left"/>
      <protection locked="0"/>
    </xf>
    <xf numFmtId="0" fontId="11" fillId="0" borderId="78" xfId="58" applyFont="1" applyBorder="1" applyAlignment="1">
      <alignment horizontal="center"/>
      <protection/>
    </xf>
    <xf numFmtId="0" fontId="11" fillId="0" borderId="42" xfId="58" applyFont="1" applyBorder="1" applyAlignment="1">
      <alignment horizontal="center"/>
      <protection/>
    </xf>
    <xf numFmtId="0" fontId="11" fillId="0" borderId="79" xfId="58" applyFont="1" applyBorder="1" applyAlignment="1">
      <alignment horizontal="center"/>
      <protection/>
    </xf>
    <xf numFmtId="166" fontId="9" fillId="37" borderId="44" xfId="57" applyFont="1" applyFill="1" applyBorder="1" applyAlignment="1" applyProtection="1">
      <alignment horizontal="left"/>
      <protection locked="0"/>
    </xf>
    <xf numFmtId="166" fontId="9" fillId="37" borderId="57" xfId="57" applyFont="1" applyFill="1" applyBorder="1" applyAlignment="1" applyProtection="1">
      <alignment horizontal="left"/>
      <protection locked="0"/>
    </xf>
    <xf numFmtId="0" fontId="6" fillId="0" borderId="25" xfId="58" applyFont="1" applyBorder="1" applyAlignment="1">
      <alignment horizontal="center"/>
      <protection/>
    </xf>
    <xf numFmtId="0" fontId="6" fillId="0" borderId="48" xfId="58" applyBorder="1" applyAlignment="1">
      <alignment horizontal="left"/>
      <protection/>
    </xf>
    <xf numFmtId="0" fontId="13" fillId="0" borderId="17" xfId="58" applyFont="1" applyBorder="1" applyAlignment="1" applyProtection="1">
      <alignment horizontal="left"/>
      <protection/>
    </xf>
    <xf numFmtId="0" fontId="13" fillId="0" borderId="20" xfId="58" applyFont="1" applyBorder="1" applyAlignment="1" applyProtection="1">
      <alignment horizontal="left"/>
      <protection/>
    </xf>
    <xf numFmtId="0" fontId="13" fillId="0" borderId="80" xfId="58" applyFont="1" applyBorder="1" applyAlignment="1" applyProtection="1">
      <alignment horizontal="left"/>
      <protection/>
    </xf>
    <xf numFmtId="0" fontId="6" fillId="0" borderId="34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18" fillId="35" borderId="81" xfId="58" applyFont="1" applyFill="1" applyBorder="1" applyAlignment="1">
      <alignment horizontal="center"/>
      <protection/>
    </xf>
    <xf numFmtId="0" fontId="18" fillId="35" borderId="82" xfId="58" applyFont="1" applyFill="1" applyBorder="1" applyAlignment="1">
      <alignment horizontal="center"/>
      <protection/>
    </xf>
    <xf numFmtId="166" fontId="9" fillId="37" borderId="27" xfId="57" applyFont="1" applyFill="1" applyBorder="1" applyAlignment="1" applyProtection="1">
      <alignment horizontal="left"/>
      <protection locked="0"/>
    </xf>
    <xf numFmtId="166" fontId="9" fillId="37" borderId="21" xfId="57" applyFont="1" applyFill="1" applyBorder="1" applyAlignment="1" applyProtection="1">
      <alignment horizontal="left"/>
      <protection locked="0"/>
    </xf>
    <xf numFmtId="166" fontId="9" fillId="37" borderId="83" xfId="57" applyFont="1" applyFill="1" applyBorder="1" applyAlignment="1" applyProtection="1">
      <alignment horizontal="left"/>
      <protection locked="0"/>
    </xf>
    <xf numFmtId="0" fontId="5" fillId="0" borderId="84" xfId="56" applyFont="1" applyFill="1" applyBorder="1" applyAlignment="1" applyProtection="1">
      <alignment horizontal="left" indent="1"/>
      <protection/>
    </xf>
    <xf numFmtId="0" fontId="19" fillId="36" borderId="85" xfId="56" applyFont="1" applyFill="1" applyBorder="1" applyAlignment="1" applyProtection="1">
      <alignment horizontal="left" indent="2"/>
      <protection locked="0"/>
    </xf>
    <xf numFmtId="0" fontId="5" fillId="0" borderId="86" xfId="56" applyFont="1" applyFill="1" applyBorder="1" applyAlignment="1" applyProtection="1">
      <alignment horizontal="left" indent="1"/>
      <protection/>
    </xf>
    <xf numFmtId="167" fontId="20" fillId="36" borderId="87" xfId="56" applyNumberFormat="1" applyFont="1" applyFill="1" applyBorder="1" applyAlignment="1" applyProtection="1">
      <alignment horizontal="left" indent="2"/>
      <protection/>
    </xf>
    <xf numFmtId="0" fontId="5" fillId="0" borderId="86" xfId="56" applyFont="1" applyBorder="1" applyAlignment="1">
      <alignment horizontal="center"/>
      <protection/>
    </xf>
    <xf numFmtId="0" fontId="19" fillId="36" borderId="87" xfId="56" applyFont="1" applyFill="1" applyBorder="1" applyAlignment="1">
      <alignment horizontal="left" indent="2"/>
      <protection/>
    </xf>
    <xf numFmtId="0" fontId="5" fillId="0" borderId="88" xfId="56" applyFont="1" applyFill="1" applyBorder="1" applyAlignment="1" applyProtection="1">
      <alignment horizontal="left" indent="1"/>
      <protection/>
    </xf>
    <xf numFmtId="167" fontId="20" fillId="36" borderId="67" xfId="56" applyNumberFormat="1" applyFont="1" applyFill="1" applyBorder="1" applyAlignment="1" applyProtection="1">
      <alignment horizontal="left" indent="2"/>
      <protection locked="0"/>
    </xf>
    <xf numFmtId="168" fontId="19" fillId="36" borderId="89" xfId="56" applyNumberFormat="1" applyFont="1" applyFill="1" applyBorder="1" applyAlignment="1">
      <alignment horizontal="left" indent="2"/>
      <protection/>
    </xf>
    <xf numFmtId="0" fontId="19" fillId="36" borderId="69" xfId="56" applyFont="1" applyFill="1" applyBorder="1" applyAlignment="1" applyProtection="1">
      <alignment horizontal="left" vertical="center" indent="2"/>
      <protection locked="0"/>
    </xf>
    <xf numFmtId="0" fontId="19" fillId="36" borderId="90" xfId="56" applyFont="1" applyFill="1" applyBorder="1" applyAlignment="1" applyProtection="1">
      <alignment horizontal="left" vertical="center" indent="2"/>
      <protection locked="0"/>
    </xf>
    <xf numFmtId="0" fontId="0" fillId="36" borderId="26" xfId="56" applyFont="1" applyFill="1" applyBorder="1" applyAlignment="1" applyProtection="1">
      <alignment horizontal="left" indent="2"/>
      <protection locked="0"/>
    </xf>
    <xf numFmtId="0" fontId="0" fillId="36" borderId="91" xfId="56" applyFont="1" applyFill="1" applyBorder="1" applyAlignment="1" applyProtection="1">
      <alignment horizontal="left" indent="2"/>
      <protection locked="0"/>
    </xf>
    <xf numFmtId="0" fontId="0" fillId="36" borderId="22" xfId="56" applyFont="1" applyFill="1" applyBorder="1" applyAlignment="1" applyProtection="1">
      <alignment horizontal="left" indent="2"/>
      <protection locked="0"/>
    </xf>
    <xf numFmtId="49" fontId="0" fillId="36" borderId="87" xfId="56" applyNumberFormat="1" applyFont="1" applyFill="1" applyBorder="1" applyAlignment="1" applyProtection="1">
      <alignment horizontal="left" indent="2"/>
      <protection locked="0"/>
    </xf>
    <xf numFmtId="0" fontId="4" fillId="0" borderId="25" xfId="56" applyFont="1" applyBorder="1" applyAlignment="1" applyProtection="1">
      <alignment horizontal="center"/>
      <protection/>
    </xf>
    <xf numFmtId="0" fontId="19" fillId="0" borderId="26" xfId="56" applyFont="1" applyBorder="1" applyAlignment="1" applyProtection="1">
      <alignment horizontal="center"/>
      <protection/>
    </xf>
    <xf numFmtId="0" fontId="24" fillId="38" borderId="92" xfId="58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rmaali 2" xfId="56"/>
    <cellStyle name="Normaali_LohkoKaavio_4-5_makrot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514350</xdr:colOff>
      <xdr:row>28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577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38100</xdr:rowOff>
    </xdr:from>
    <xdr:to>
      <xdr:col>1</xdr:col>
      <xdr:colOff>514350</xdr:colOff>
      <xdr:row>52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6012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38100</xdr:rowOff>
    </xdr:from>
    <xdr:to>
      <xdr:col>1</xdr:col>
      <xdr:colOff>514350</xdr:colOff>
      <xdr:row>76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3446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98</xdr:row>
      <xdr:rowOff>38100</xdr:rowOff>
    </xdr:from>
    <xdr:to>
      <xdr:col>1</xdr:col>
      <xdr:colOff>514350</xdr:colOff>
      <xdr:row>100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881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122</xdr:row>
      <xdr:rowOff>38100</xdr:rowOff>
    </xdr:from>
    <xdr:to>
      <xdr:col>1</xdr:col>
      <xdr:colOff>514350</xdr:colOff>
      <xdr:row>124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315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38100</xdr:rowOff>
    </xdr:from>
    <xdr:to>
      <xdr:col>1</xdr:col>
      <xdr:colOff>514350</xdr:colOff>
      <xdr:row>27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6958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49</xdr:row>
      <xdr:rowOff>38100</xdr:rowOff>
    </xdr:from>
    <xdr:to>
      <xdr:col>1</xdr:col>
      <xdr:colOff>514350</xdr:colOff>
      <xdr:row>51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392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38100</xdr:rowOff>
    </xdr:from>
    <xdr:to>
      <xdr:col>1</xdr:col>
      <xdr:colOff>514350</xdr:colOff>
      <xdr:row>75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1827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97</xdr:row>
      <xdr:rowOff>38100</xdr:rowOff>
    </xdr:from>
    <xdr:to>
      <xdr:col>1</xdr:col>
      <xdr:colOff>514350</xdr:colOff>
      <xdr:row>99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9261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121</xdr:row>
      <xdr:rowOff>38100</xdr:rowOff>
    </xdr:from>
    <xdr:to>
      <xdr:col>1</xdr:col>
      <xdr:colOff>514350</xdr:colOff>
      <xdr:row>123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6696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145</xdr:row>
      <xdr:rowOff>38100</xdr:rowOff>
    </xdr:from>
    <xdr:to>
      <xdr:col>1</xdr:col>
      <xdr:colOff>514350</xdr:colOff>
      <xdr:row>147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4130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169</xdr:row>
      <xdr:rowOff>38100</xdr:rowOff>
    </xdr:from>
    <xdr:to>
      <xdr:col>1</xdr:col>
      <xdr:colOff>514350</xdr:colOff>
      <xdr:row>171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31565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193</xdr:row>
      <xdr:rowOff>38100</xdr:rowOff>
    </xdr:from>
    <xdr:to>
      <xdr:col>1</xdr:col>
      <xdr:colOff>514350</xdr:colOff>
      <xdr:row>195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8999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217</xdr:row>
      <xdr:rowOff>38100</xdr:rowOff>
    </xdr:from>
    <xdr:to>
      <xdr:col>1</xdr:col>
      <xdr:colOff>514350</xdr:colOff>
      <xdr:row>219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26434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241</xdr:row>
      <xdr:rowOff>38100</xdr:rowOff>
    </xdr:from>
    <xdr:to>
      <xdr:col>1</xdr:col>
      <xdr:colOff>514350</xdr:colOff>
      <xdr:row>243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3868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265</xdr:row>
      <xdr:rowOff>38100</xdr:rowOff>
    </xdr:from>
    <xdr:to>
      <xdr:col>1</xdr:col>
      <xdr:colOff>514350</xdr:colOff>
      <xdr:row>267</xdr:row>
      <xdr:rowOff>123825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1303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289</xdr:row>
      <xdr:rowOff>38100</xdr:rowOff>
    </xdr:from>
    <xdr:to>
      <xdr:col>1</xdr:col>
      <xdr:colOff>514350</xdr:colOff>
      <xdr:row>291</xdr:row>
      <xdr:rowOff>123825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8737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313</xdr:row>
      <xdr:rowOff>38100</xdr:rowOff>
    </xdr:from>
    <xdr:to>
      <xdr:col>1</xdr:col>
      <xdr:colOff>514350</xdr:colOff>
      <xdr:row>315</xdr:row>
      <xdr:rowOff>123825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16172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337</xdr:row>
      <xdr:rowOff>38100</xdr:rowOff>
    </xdr:from>
    <xdr:to>
      <xdr:col>1</xdr:col>
      <xdr:colOff>514350</xdr:colOff>
      <xdr:row>339</xdr:row>
      <xdr:rowOff>123825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3606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361</xdr:row>
      <xdr:rowOff>38100</xdr:rowOff>
    </xdr:from>
    <xdr:to>
      <xdr:col>1</xdr:col>
      <xdr:colOff>514350</xdr:colOff>
      <xdr:row>363</xdr:row>
      <xdr:rowOff>123825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11041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385</xdr:row>
      <xdr:rowOff>38100</xdr:rowOff>
    </xdr:from>
    <xdr:to>
      <xdr:col>1</xdr:col>
      <xdr:colOff>514350</xdr:colOff>
      <xdr:row>387</xdr:row>
      <xdr:rowOff>123825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58475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38100</xdr:rowOff>
    </xdr:from>
    <xdr:to>
      <xdr:col>1</xdr:col>
      <xdr:colOff>514350</xdr:colOff>
      <xdr:row>27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6958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48</xdr:row>
      <xdr:rowOff>38100</xdr:rowOff>
    </xdr:from>
    <xdr:to>
      <xdr:col>1</xdr:col>
      <xdr:colOff>514350</xdr:colOff>
      <xdr:row>50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487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3815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27</xdr:row>
      <xdr:rowOff>47625</xdr:rowOff>
    </xdr:from>
    <xdr:to>
      <xdr:col>2</xdr:col>
      <xdr:colOff>9525</xdr:colOff>
      <xdr:row>28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51497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52</xdr:row>
      <xdr:rowOff>47625</xdr:rowOff>
    </xdr:from>
    <xdr:to>
      <xdr:col>2</xdr:col>
      <xdr:colOff>9525</xdr:colOff>
      <xdr:row>53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59180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77</xdr:row>
      <xdr:rowOff>47625</xdr:rowOff>
    </xdr:from>
    <xdr:to>
      <xdr:col>2</xdr:col>
      <xdr:colOff>9525</xdr:colOff>
      <xdr:row>78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6686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99</xdr:row>
      <xdr:rowOff>47625</xdr:rowOff>
    </xdr:from>
    <xdr:to>
      <xdr:col>2</xdr:col>
      <xdr:colOff>9525</xdr:colOff>
      <xdr:row>100</xdr:row>
      <xdr:rowOff>190500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17395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121</xdr:row>
      <xdr:rowOff>47625</xdr:rowOff>
    </xdr:from>
    <xdr:to>
      <xdr:col>2</xdr:col>
      <xdr:colOff>9525</xdr:colOff>
      <xdr:row>122</xdr:row>
      <xdr:rowOff>190500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67927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143</xdr:row>
      <xdr:rowOff>47625</xdr:rowOff>
    </xdr:from>
    <xdr:to>
      <xdr:col>2</xdr:col>
      <xdr:colOff>9525</xdr:colOff>
      <xdr:row>144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918460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165</xdr:row>
      <xdr:rowOff>47625</xdr:rowOff>
    </xdr:from>
    <xdr:to>
      <xdr:col>2</xdr:col>
      <xdr:colOff>9525</xdr:colOff>
      <xdr:row>166</xdr:row>
      <xdr:rowOff>190500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6899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187</xdr:row>
      <xdr:rowOff>47625</xdr:rowOff>
    </xdr:from>
    <xdr:to>
      <xdr:col>2</xdr:col>
      <xdr:colOff>9525</xdr:colOff>
      <xdr:row>188</xdr:row>
      <xdr:rowOff>190500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9525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209</xdr:row>
      <xdr:rowOff>47625</xdr:rowOff>
    </xdr:from>
    <xdr:to>
      <xdr:col>2</xdr:col>
      <xdr:colOff>9525</xdr:colOff>
      <xdr:row>210</xdr:row>
      <xdr:rowOff>190500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70057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231</xdr:row>
      <xdr:rowOff>47625</xdr:rowOff>
    </xdr:from>
    <xdr:to>
      <xdr:col>2</xdr:col>
      <xdr:colOff>9525</xdr:colOff>
      <xdr:row>232</xdr:row>
      <xdr:rowOff>190500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20590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253</xdr:row>
      <xdr:rowOff>47625</xdr:rowOff>
    </xdr:from>
    <xdr:to>
      <xdr:col>2</xdr:col>
      <xdr:colOff>9525</xdr:colOff>
      <xdr:row>254</xdr:row>
      <xdr:rowOff>190500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112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275</xdr:row>
      <xdr:rowOff>47625</xdr:rowOff>
    </xdr:from>
    <xdr:to>
      <xdr:col>2</xdr:col>
      <xdr:colOff>9525</xdr:colOff>
      <xdr:row>276</xdr:row>
      <xdr:rowOff>190500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621655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297</xdr:row>
      <xdr:rowOff>47625</xdr:rowOff>
    </xdr:from>
    <xdr:to>
      <xdr:col>2</xdr:col>
      <xdr:colOff>9525</xdr:colOff>
      <xdr:row>298</xdr:row>
      <xdr:rowOff>190500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072187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319</xdr:row>
      <xdr:rowOff>47625</xdr:rowOff>
    </xdr:from>
    <xdr:to>
      <xdr:col>2</xdr:col>
      <xdr:colOff>9525</xdr:colOff>
      <xdr:row>320</xdr:row>
      <xdr:rowOff>190500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522720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341</xdr:row>
      <xdr:rowOff>47625</xdr:rowOff>
    </xdr:from>
    <xdr:to>
      <xdr:col>2</xdr:col>
      <xdr:colOff>9525</xdr:colOff>
      <xdr:row>342</xdr:row>
      <xdr:rowOff>190500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325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363</xdr:row>
      <xdr:rowOff>47625</xdr:rowOff>
    </xdr:from>
    <xdr:to>
      <xdr:col>2</xdr:col>
      <xdr:colOff>9525</xdr:colOff>
      <xdr:row>364</xdr:row>
      <xdr:rowOff>190500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423785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385</xdr:row>
      <xdr:rowOff>47625</xdr:rowOff>
    </xdr:from>
    <xdr:to>
      <xdr:col>2</xdr:col>
      <xdr:colOff>9525</xdr:colOff>
      <xdr:row>386</xdr:row>
      <xdr:rowOff>190500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874317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407</xdr:row>
      <xdr:rowOff>47625</xdr:rowOff>
    </xdr:from>
    <xdr:to>
      <xdr:col>2</xdr:col>
      <xdr:colOff>9525</xdr:colOff>
      <xdr:row>408</xdr:row>
      <xdr:rowOff>190500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324850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429</xdr:row>
      <xdr:rowOff>47625</xdr:rowOff>
    </xdr:from>
    <xdr:to>
      <xdr:col>2</xdr:col>
      <xdr:colOff>9525</xdr:colOff>
      <xdr:row>430</xdr:row>
      <xdr:rowOff>190500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77538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451</xdr:row>
      <xdr:rowOff>47625</xdr:rowOff>
    </xdr:from>
    <xdr:to>
      <xdr:col>2</xdr:col>
      <xdr:colOff>9525</xdr:colOff>
      <xdr:row>452</xdr:row>
      <xdr:rowOff>190500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225915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473</xdr:row>
      <xdr:rowOff>47625</xdr:rowOff>
    </xdr:from>
    <xdr:to>
      <xdr:col>2</xdr:col>
      <xdr:colOff>9525</xdr:colOff>
      <xdr:row>474</xdr:row>
      <xdr:rowOff>190500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676447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3815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27</xdr:row>
      <xdr:rowOff>47625</xdr:rowOff>
    </xdr:from>
    <xdr:to>
      <xdr:col>2</xdr:col>
      <xdr:colOff>9525</xdr:colOff>
      <xdr:row>28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51497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49</xdr:row>
      <xdr:rowOff>47625</xdr:rowOff>
    </xdr:from>
    <xdr:to>
      <xdr:col>2</xdr:col>
      <xdr:colOff>9525</xdr:colOff>
      <xdr:row>50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20300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484</v>
      </c>
    </row>
    <row r="3" ht="14.25">
      <c r="A3" s="161" t="s">
        <v>455</v>
      </c>
    </row>
    <row r="4" ht="14.25">
      <c r="A4" s="161" t="s">
        <v>456</v>
      </c>
    </row>
    <row r="5" ht="14.25">
      <c r="A5" s="161" t="s">
        <v>457</v>
      </c>
    </row>
    <row r="6" ht="14.25">
      <c r="A6" s="161" t="s">
        <v>458</v>
      </c>
    </row>
    <row r="7" ht="14.25">
      <c r="A7" s="161" t="s">
        <v>459</v>
      </c>
    </row>
    <row r="8" ht="14.25">
      <c r="A8" s="161"/>
    </row>
    <row r="9" ht="14.25">
      <c r="A9" s="161" t="s">
        <v>460</v>
      </c>
    </row>
    <row r="10" ht="14.25">
      <c r="A10" s="161" t="s">
        <v>461</v>
      </c>
    </row>
    <row r="11" ht="14.25">
      <c r="A11" s="161" t="s">
        <v>462</v>
      </c>
    </row>
    <row r="12" ht="14.25">
      <c r="A12" s="161" t="s">
        <v>463</v>
      </c>
    </row>
    <row r="14" ht="14.25">
      <c r="A14" s="161" t="s">
        <v>464</v>
      </c>
    </row>
    <row r="15" ht="14.25">
      <c r="A15" s="161" t="s">
        <v>465</v>
      </c>
    </row>
    <row r="16" ht="14.25">
      <c r="A16" s="161" t="s">
        <v>466</v>
      </c>
    </row>
    <row r="17" ht="14.25">
      <c r="A17" s="161" t="s">
        <v>467</v>
      </c>
    </row>
    <row r="18" ht="14.25">
      <c r="A18" s="161" t="s">
        <v>468</v>
      </c>
    </row>
    <row r="19" ht="14.25">
      <c r="A19" s="161"/>
    </row>
    <row r="20" ht="14.25">
      <c r="A20" s="161" t="s">
        <v>469</v>
      </c>
    </row>
    <row r="21" ht="14.25">
      <c r="A21" s="161" t="s">
        <v>470</v>
      </c>
    </row>
    <row r="22" ht="14.25">
      <c r="A22" s="161" t="s">
        <v>471</v>
      </c>
    </row>
    <row r="23" ht="14.25">
      <c r="A23" s="161" t="s">
        <v>472</v>
      </c>
    </row>
    <row r="24" ht="14.25">
      <c r="A24" s="161" t="s">
        <v>473</v>
      </c>
    </row>
    <row r="26" ht="14.25">
      <c r="A26" s="161" t="s">
        <v>474</v>
      </c>
    </row>
    <row r="27" ht="14.25">
      <c r="A27" s="161" t="s">
        <v>475</v>
      </c>
    </row>
    <row r="28" ht="14.25">
      <c r="A28" s="161" t="s">
        <v>476</v>
      </c>
    </row>
    <row r="29" ht="14.25">
      <c r="A29" s="161" t="s">
        <v>477</v>
      </c>
    </row>
    <row r="30" ht="14.25">
      <c r="A30" s="161" t="s">
        <v>478</v>
      </c>
    </row>
    <row r="31" ht="14.25">
      <c r="A31" s="161"/>
    </row>
    <row r="32" ht="14.25">
      <c r="A32" s="161" t="s">
        <v>479</v>
      </c>
    </row>
    <row r="33" ht="14.25">
      <c r="A33" s="161" t="s">
        <v>480</v>
      </c>
    </row>
    <row r="34" ht="14.25">
      <c r="A34" s="161" t="s">
        <v>481</v>
      </c>
    </row>
    <row r="35" ht="14.25">
      <c r="A35" s="161" t="s">
        <v>482</v>
      </c>
    </row>
    <row r="36" ht="14.25">
      <c r="A36" s="161" t="s">
        <v>483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7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.57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253" width="9.140625" style="41" customWidth="1"/>
    <col min="254" max="16384" width="11.57421875" style="41" customWidth="1"/>
  </cols>
  <sheetData>
    <row r="1" ht="6.75" customHeight="1"/>
    <row r="2" spans="1:15" ht="15">
      <c r="A2" s="42"/>
      <c r="B2" s="43"/>
      <c r="C2" s="44"/>
      <c r="D2" s="44"/>
      <c r="E2" s="44"/>
      <c r="F2" s="45"/>
      <c r="G2" s="46" t="s">
        <v>297</v>
      </c>
      <c r="H2" s="47"/>
      <c r="I2" s="162" t="s">
        <v>0</v>
      </c>
      <c r="J2" s="162"/>
      <c r="K2" s="162"/>
      <c r="L2" s="162"/>
      <c r="M2" s="162"/>
      <c r="N2" s="163"/>
      <c r="O2" s="42"/>
    </row>
    <row r="3" spans="1:15" ht="15">
      <c r="A3" s="42"/>
      <c r="B3" s="48"/>
      <c r="C3" s="49" t="s">
        <v>298</v>
      </c>
      <c r="D3" s="49"/>
      <c r="E3" s="42"/>
      <c r="F3" s="50"/>
      <c r="G3" s="46" t="s">
        <v>299</v>
      </c>
      <c r="H3" s="51"/>
      <c r="I3" s="162" t="s">
        <v>25</v>
      </c>
      <c r="J3" s="162"/>
      <c r="K3" s="162"/>
      <c r="L3" s="162"/>
      <c r="M3" s="162"/>
      <c r="N3" s="163"/>
      <c r="O3" s="42"/>
    </row>
    <row r="4" spans="1:15" ht="15.75">
      <c r="A4" s="42"/>
      <c r="B4" s="48"/>
      <c r="C4" s="52" t="s">
        <v>300</v>
      </c>
      <c r="D4" s="52"/>
      <c r="E4" s="42"/>
      <c r="F4" s="50"/>
      <c r="G4" s="46" t="s">
        <v>301</v>
      </c>
      <c r="H4" s="51"/>
      <c r="I4" s="162" t="s">
        <v>264</v>
      </c>
      <c r="J4" s="162"/>
      <c r="K4" s="162"/>
      <c r="L4" s="162"/>
      <c r="M4" s="162"/>
      <c r="N4" s="163"/>
      <c r="O4" s="42"/>
    </row>
    <row r="5" spans="1:20" ht="15.75">
      <c r="A5" s="42"/>
      <c r="B5" s="48"/>
      <c r="C5" s="42" t="s">
        <v>302</v>
      </c>
      <c r="D5" s="52"/>
      <c r="E5" s="42"/>
      <c r="F5" s="50"/>
      <c r="G5" s="46" t="s">
        <v>303</v>
      </c>
      <c r="H5" s="51"/>
      <c r="I5" s="162">
        <v>45066</v>
      </c>
      <c r="J5" s="162"/>
      <c r="K5" s="162"/>
      <c r="L5" s="162"/>
      <c r="M5" s="162"/>
      <c r="N5" s="163"/>
      <c r="O5" s="42"/>
      <c r="R5" s="53"/>
      <c r="S5" s="53"/>
      <c r="T5" s="53"/>
    </row>
    <row r="6" spans="1:20" ht="15.75" thickBot="1">
      <c r="A6" s="42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  <c r="O6" s="42"/>
      <c r="R6" s="53"/>
      <c r="S6" s="53"/>
      <c r="T6" s="53"/>
    </row>
    <row r="7" spans="1:15" ht="15">
      <c r="A7" s="42"/>
      <c r="B7" s="55" t="s">
        <v>304</v>
      </c>
      <c r="C7" s="164" t="s">
        <v>67</v>
      </c>
      <c r="D7" s="164"/>
      <c r="E7" s="56"/>
      <c r="F7" s="57" t="s">
        <v>306</v>
      </c>
      <c r="G7" s="164" t="s">
        <v>112</v>
      </c>
      <c r="H7" s="164"/>
      <c r="I7" s="164"/>
      <c r="J7" s="164"/>
      <c r="K7" s="164"/>
      <c r="L7" s="164"/>
      <c r="M7" s="164"/>
      <c r="N7" s="165"/>
      <c r="O7" s="42"/>
    </row>
    <row r="8" spans="1:15" ht="15">
      <c r="A8" s="42"/>
      <c r="B8" s="58" t="s">
        <v>307</v>
      </c>
      <c r="C8" s="166" t="s">
        <v>361</v>
      </c>
      <c r="D8" s="166"/>
      <c r="E8" s="59"/>
      <c r="F8" s="60" t="s">
        <v>309</v>
      </c>
      <c r="G8" s="166" t="s">
        <v>362</v>
      </c>
      <c r="H8" s="166"/>
      <c r="I8" s="166"/>
      <c r="J8" s="166"/>
      <c r="K8" s="166"/>
      <c r="L8" s="166"/>
      <c r="M8" s="166"/>
      <c r="N8" s="167"/>
      <c r="O8" s="42"/>
    </row>
    <row r="9" spans="1:15" ht="15">
      <c r="A9" s="42"/>
      <c r="B9" s="58" t="s">
        <v>311</v>
      </c>
      <c r="C9" s="166" t="s">
        <v>363</v>
      </c>
      <c r="D9" s="166"/>
      <c r="E9" s="59"/>
      <c r="F9" s="60" t="s">
        <v>313</v>
      </c>
      <c r="G9" s="166" t="s">
        <v>364</v>
      </c>
      <c r="H9" s="166"/>
      <c r="I9" s="166"/>
      <c r="J9" s="166"/>
      <c r="K9" s="166"/>
      <c r="L9" s="166"/>
      <c r="M9" s="166"/>
      <c r="N9" s="167"/>
      <c r="O9" s="42"/>
    </row>
    <row r="10" spans="1:15" ht="15">
      <c r="A10" s="42"/>
      <c r="B10" s="168" t="s">
        <v>315</v>
      </c>
      <c r="C10" s="169"/>
      <c r="D10" s="169"/>
      <c r="E10" s="61"/>
      <c r="F10" s="169" t="s">
        <v>315</v>
      </c>
      <c r="G10" s="169"/>
      <c r="H10" s="169"/>
      <c r="I10" s="169"/>
      <c r="J10" s="169"/>
      <c r="K10" s="169"/>
      <c r="L10" s="169"/>
      <c r="M10" s="169"/>
      <c r="N10" s="170"/>
      <c r="O10" s="42"/>
    </row>
    <row r="11" spans="1:15" ht="15">
      <c r="A11" s="42"/>
      <c r="B11" s="62" t="s">
        <v>316</v>
      </c>
      <c r="C11" s="166" t="s">
        <v>365</v>
      </c>
      <c r="D11" s="166"/>
      <c r="E11" s="59"/>
      <c r="F11" s="63" t="s">
        <v>316</v>
      </c>
      <c r="G11" s="166" t="s">
        <v>366</v>
      </c>
      <c r="H11" s="166"/>
      <c r="I11" s="166"/>
      <c r="J11" s="166"/>
      <c r="K11" s="166"/>
      <c r="L11" s="166"/>
      <c r="M11" s="166"/>
      <c r="N11" s="167"/>
      <c r="O11" s="42"/>
    </row>
    <row r="12" spans="1:15" ht="15.75" thickBot="1">
      <c r="A12" s="42"/>
      <c r="B12" s="64" t="s">
        <v>316</v>
      </c>
      <c r="C12" s="166" t="s">
        <v>367</v>
      </c>
      <c r="D12" s="166"/>
      <c r="E12" s="65"/>
      <c r="F12" s="66" t="s">
        <v>316</v>
      </c>
      <c r="G12" s="166" t="s">
        <v>368</v>
      </c>
      <c r="H12" s="166"/>
      <c r="I12" s="166"/>
      <c r="J12" s="166"/>
      <c r="K12" s="166"/>
      <c r="L12" s="166"/>
      <c r="M12" s="166"/>
      <c r="N12" s="167"/>
      <c r="O12" s="42"/>
    </row>
    <row r="13" spans="1:15" ht="15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4"/>
      <c r="O13" s="42"/>
    </row>
    <row r="14" spans="1:15" ht="15.75" thickBot="1">
      <c r="A14" s="42"/>
      <c r="B14" s="67" t="s">
        <v>317</v>
      </c>
      <c r="C14" s="42"/>
      <c r="D14" s="42"/>
      <c r="E14" s="42"/>
      <c r="F14" s="68">
        <v>1</v>
      </c>
      <c r="G14" s="68">
        <v>2</v>
      </c>
      <c r="H14" s="68">
        <v>3</v>
      </c>
      <c r="I14" s="68">
        <v>4</v>
      </c>
      <c r="J14" s="68">
        <v>5</v>
      </c>
      <c r="K14" s="173" t="s">
        <v>7</v>
      </c>
      <c r="L14" s="173"/>
      <c r="M14" s="68" t="s">
        <v>318</v>
      </c>
      <c r="N14" s="69" t="s">
        <v>319</v>
      </c>
      <c r="O14" s="42"/>
    </row>
    <row r="15" spans="1:15" ht="15">
      <c r="A15" s="42"/>
      <c r="B15" s="70" t="s">
        <v>320</v>
      </c>
      <c r="C15" s="174" t="str">
        <f>IF(C8&gt;"",C8&amp;" - "&amp;G8,"")</f>
        <v>Girlea Maria - Sinishin Alisa</v>
      </c>
      <c r="D15" s="174"/>
      <c r="E15" s="72"/>
      <c r="F15" s="73">
        <v>4</v>
      </c>
      <c r="G15" s="73">
        <v>1</v>
      </c>
      <c r="H15" s="73">
        <v>4</v>
      </c>
      <c r="I15" s="73"/>
      <c r="J15" s="74"/>
      <c r="K15" s="75">
        <f>IF(ISBLANK(F15),"",COUNTIF(F15:J15,"&gt;=0"))</f>
        <v>3</v>
      </c>
      <c r="L15" s="76">
        <f>IF(ISBLANK(F15),"",IF(LEFT(F15)="-",1,0)+IF(LEFT(G15)="-",1,0)+IF(LEFT(H15)="-",1,0)+IF(LEFT(I15)="-",1,0)+IF(LEFT(J15)="-",1,0))</f>
        <v>0</v>
      </c>
      <c r="M15" s="77">
        <f aca="true" t="shared" si="0" ref="M15:N19">IF(K15=3,1,"")</f>
        <v>1</v>
      </c>
      <c r="N15" s="78">
        <f t="shared" si="0"/>
      </c>
      <c r="O15" s="42"/>
    </row>
    <row r="16" spans="1:15" ht="15">
      <c r="A16" s="42"/>
      <c r="B16" s="70" t="s">
        <v>321</v>
      </c>
      <c r="C16" s="174" t="str">
        <f>IF(C9&gt;"",C9&amp;" - "&amp;G9,"")</f>
        <v>Seppänen Alexandra - Ylinen Sonja</v>
      </c>
      <c r="D16" s="174"/>
      <c r="E16" s="72"/>
      <c r="F16" s="73">
        <v>6</v>
      </c>
      <c r="G16" s="73">
        <v>6</v>
      </c>
      <c r="H16" s="73">
        <v>-10</v>
      </c>
      <c r="I16" s="73">
        <v>-5</v>
      </c>
      <c r="J16" s="79">
        <v>11</v>
      </c>
      <c r="K16" s="80">
        <f>IF(ISBLANK(F16),"",COUNTIF(F16:J16,"&gt;=0"))</f>
        <v>3</v>
      </c>
      <c r="L16" s="81">
        <f>IF(ISBLANK(F16),"",IF(LEFT(F16)="-",1,0)+IF(LEFT(G16)="-",1,0)+IF(LEFT(H16)="-",1,0)+IF(LEFT(I16)="-",1,0)+IF(LEFT(J16)="-",1,0))</f>
        <v>2</v>
      </c>
      <c r="M16" s="82">
        <f t="shared" si="0"/>
        <v>1</v>
      </c>
      <c r="N16" s="83">
        <f t="shared" si="0"/>
      </c>
      <c r="O16" s="42"/>
    </row>
    <row r="17" spans="1:15" ht="15">
      <c r="A17" s="42"/>
      <c r="B17" s="84" t="s">
        <v>322</v>
      </c>
      <c r="C17" s="71" t="str">
        <f>IF(C11&gt;"",C11&amp;" / "&amp;C12,"")</f>
        <v>Maria Girlea / Alexandra Seppänen</v>
      </c>
      <c r="D17" s="71" t="str">
        <f>IF(G11&gt;"",G11&amp;" / "&amp;G12,"")</f>
        <v>Alisa Sinishin / Sonja Ylinen</v>
      </c>
      <c r="E17" s="85"/>
      <c r="F17" s="73">
        <v>3</v>
      </c>
      <c r="G17" s="73">
        <v>2</v>
      </c>
      <c r="H17" s="73">
        <v>5</v>
      </c>
      <c r="I17" s="73"/>
      <c r="J17" s="79"/>
      <c r="K17" s="80">
        <f>IF(ISBLANK(F17),"",COUNTIF(F17:J17,"&gt;=0"))</f>
        <v>3</v>
      </c>
      <c r="L17" s="81">
        <f>IF(ISBLANK(F17),"",IF(LEFT(F17)="-",1,0)+IF(LEFT(G17)="-",1,0)+IF(LEFT(H17)="-",1,0)+IF(LEFT(I17)="-",1,0)+IF(LEFT(J17)="-",1,0))</f>
        <v>0</v>
      </c>
      <c r="M17" s="82">
        <f t="shared" si="0"/>
        <v>1</v>
      </c>
      <c r="N17" s="83">
        <f t="shared" si="0"/>
      </c>
      <c r="O17" s="42"/>
    </row>
    <row r="18" spans="1:15" ht="15">
      <c r="A18" s="42"/>
      <c r="B18" s="70" t="s">
        <v>323</v>
      </c>
      <c r="C18" s="174" t="str">
        <f>IF(C8&gt;"",C8&amp;" - "&amp;G9,"")</f>
        <v>Girlea Maria - Ylinen Sonja</v>
      </c>
      <c r="D18" s="174"/>
      <c r="E18" s="72"/>
      <c r="F18" s="73"/>
      <c r="G18" s="73"/>
      <c r="H18" s="73"/>
      <c r="I18" s="73"/>
      <c r="J18" s="79"/>
      <c r="K18" s="80">
        <f>IF(ISBLANK(F18),"",COUNTIF(F18:J18,"&gt;=0"))</f>
      </c>
      <c r="L18" s="81">
        <f>IF(ISBLANK(F18),"",IF(LEFT(F18)="-",1,0)+IF(LEFT(G18)="-",1,0)+IF(LEFT(H18)="-",1,0)+IF(LEFT(I18)="-",1,0)+IF(LEFT(J18)="-",1,0))</f>
      </c>
      <c r="M18" s="82">
        <f t="shared" si="0"/>
      </c>
      <c r="N18" s="83">
        <f t="shared" si="0"/>
      </c>
      <c r="O18" s="42"/>
    </row>
    <row r="19" spans="1:15" ht="15.75" thickBot="1">
      <c r="A19" s="42"/>
      <c r="B19" s="70" t="s">
        <v>324</v>
      </c>
      <c r="C19" s="174" t="str">
        <f>IF(C9&gt;"",C9&amp;" - "&amp;G8,"")</f>
        <v>Seppänen Alexandra - Sinishin Alisa</v>
      </c>
      <c r="D19" s="174"/>
      <c r="E19" s="72"/>
      <c r="F19" s="73"/>
      <c r="G19" s="73"/>
      <c r="H19" s="73"/>
      <c r="I19" s="73"/>
      <c r="J19" s="79"/>
      <c r="K19" s="86">
        <f>IF(ISBLANK(F19),"",COUNTIF(F19:J19,"&gt;=0"))</f>
      </c>
      <c r="L19" s="87">
        <f>IF(ISBLANK(F19),"",IF(LEFT(F19)="-",1,0)+IF(LEFT(G19)="-",1,0)+IF(LEFT(H19)="-",1,0)+IF(LEFT(I19)="-",1,0)+IF(LEFT(J19)="-",1,0))</f>
      </c>
      <c r="M19" s="88">
        <f t="shared" si="0"/>
      </c>
      <c r="N19" s="89">
        <f t="shared" si="0"/>
      </c>
      <c r="O19" s="42"/>
    </row>
    <row r="20" spans="1:15" ht="19.5" thickBot="1">
      <c r="A20" s="42"/>
      <c r="B20" s="90"/>
      <c r="C20" s="91"/>
      <c r="D20" s="91"/>
      <c r="E20" s="91"/>
      <c r="F20" s="92"/>
      <c r="G20" s="92"/>
      <c r="H20" s="93"/>
      <c r="I20" s="175" t="s">
        <v>325</v>
      </c>
      <c r="J20" s="175"/>
      <c r="K20" s="94">
        <f>COUNTIF(K15:K19,"=3")</f>
        <v>3</v>
      </c>
      <c r="L20" s="95">
        <f>COUNTIF(L15:L19,"=3")</f>
        <v>0</v>
      </c>
      <c r="M20" s="96">
        <f>SUM(M15:M19)</f>
        <v>3</v>
      </c>
      <c r="N20" s="97">
        <f>SUM(N15:N19)</f>
        <v>0</v>
      </c>
      <c r="O20" s="42"/>
    </row>
    <row r="21" spans="1:15" ht="15">
      <c r="A21" s="42"/>
      <c r="B21" s="98" t="s">
        <v>326</v>
      </c>
      <c r="C21" s="91"/>
      <c r="D21" s="91"/>
      <c r="E21" s="91"/>
      <c r="F21" s="91"/>
      <c r="G21" s="91"/>
      <c r="H21" s="91"/>
      <c r="I21" s="91"/>
      <c r="J21" s="91"/>
      <c r="K21" s="42"/>
      <c r="L21" s="42"/>
      <c r="M21" s="42"/>
      <c r="N21" s="54"/>
      <c r="O21" s="42"/>
    </row>
    <row r="22" spans="1:15" ht="15">
      <c r="A22" s="42"/>
      <c r="B22" s="99" t="s">
        <v>327</v>
      </c>
      <c r="C22" s="100"/>
      <c r="D22" s="101" t="s">
        <v>328</v>
      </c>
      <c r="E22" s="100"/>
      <c r="F22" s="101" t="s">
        <v>32</v>
      </c>
      <c r="G22" s="101"/>
      <c r="H22" s="102"/>
      <c r="I22" s="42"/>
      <c r="J22" s="176" t="s">
        <v>329</v>
      </c>
      <c r="K22" s="176"/>
      <c r="L22" s="176"/>
      <c r="M22" s="176"/>
      <c r="N22" s="177"/>
      <c r="O22" s="42"/>
    </row>
    <row r="23" spans="1:15" ht="21.75" thickBot="1">
      <c r="A23" s="42"/>
      <c r="B23" s="178"/>
      <c r="C23" s="179"/>
      <c r="D23" s="179"/>
      <c r="E23" s="103"/>
      <c r="F23" s="179"/>
      <c r="G23" s="179"/>
      <c r="H23" s="179"/>
      <c r="I23" s="179"/>
      <c r="J23" s="180" t="str">
        <f>IF(M20=3,C7,IF(N20=3,G7,""))</f>
        <v>TIP-70</v>
      </c>
      <c r="K23" s="180"/>
      <c r="L23" s="180"/>
      <c r="M23" s="180"/>
      <c r="N23" s="181"/>
      <c r="O23" s="42"/>
    </row>
    <row r="24" spans="1:15" ht="6" customHeight="1">
      <c r="A24" s="42"/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42"/>
    </row>
    <row r="25" ht="8.25" customHeight="1"/>
    <row r="26" spans="2:14" ht="15">
      <c r="B26" s="43"/>
      <c r="C26" s="44"/>
      <c r="D26" s="44"/>
      <c r="E26" s="44"/>
      <c r="F26" s="45"/>
      <c r="G26" s="46" t="s">
        <v>297</v>
      </c>
      <c r="H26" s="47"/>
      <c r="I26" s="162" t="s">
        <v>0</v>
      </c>
      <c r="J26" s="162"/>
      <c r="K26" s="162"/>
      <c r="L26" s="162"/>
      <c r="M26" s="162"/>
      <c r="N26" s="163"/>
    </row>
    <row r="27" spans="2:14" ht="15">
      <c r="B27" s="48"/>
      <c r="C27" s="49" t="s">
        <v>298</v>
      </c>
      <c r="D27" s="49"/>
      <c r="E27" s="42"/>
      <c r="F27" s="50"/>
      <c r="G27" s="46" t="s">
        <v>299</v>
      </c>
      <c r="H27" s="51"/>
      <c r="I27" s="162" t="s">
        <v>25</v>
      </c>
      <c r="J27" s="162"/>
      <c r="K27" s="162"/>
      <c r="L27" s="162"/>
      <c r="M27" s="162"/>
      <c r="N27" s="163"/>
    </row>
    <row r="28" spans="2:14" ht="15.75">
      <c r="B28" s="48"/>
      <c r="C28" s="52" t="s">
        <v>300</v>
      </c>
      <c r="D28" s="52"/>
      <c r="E28" s="42"/>
      <c r="F28" s="50"/>
      <c r="G28" s="46" t="s">
        <v>301</v>
      </c>
      <c r="H28" s="51"/>
      <c r="I28" s="162" t="s">
        <v>264</v>
      </c>
      <c r="J28" s="162"/>
      <c r="K28" s="162"/>
      <c r="L28" s="162"/>
      <c r="M28" s="162"/>
      <c r="N28" s="163"/>
    </row>
    <row r="29" spans="2:14" ht="15.75">
      <c r="B29" s="48"/>
      <c r="C29" s="42" t="s">
        <v>302</v>
      </c>
      <c r="D29" s="52"/>
      <c r="E29" s="42"/>
      <c r="F29" s="50"/>
      <c r="G29" s="46" t="s">
        <v>303</v>
      </c>
      <c r="H29" s="51"/>
      <c r="I29" s="162">
        <v>45066</v>
      </c>
      <c r="J29" s="162"/>
      <c r="K29" s="162"/>
      <c r="L29" s="162"/>
      <c r="M29" s="162"/>
      <c r="N29" s="163"/>
    </row>
    <row r="30" spans="2:14" ht="15.75" thickBot="1">
      <c r="B30" s="4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4"/>
    </row>
    <row r="31" spans="2:14" ht="15">
      <c r="B31" s="55" t="s">
        <v>304</v>
      </c>
      <c r="C31" s="164" t="s">
        <v>25</v>
      </c>
      <c r="D31" s="164"/>
      <c r="E31" s="56"/>
      <c r="F31" s="57" t="s">
        <v>306</v>
      </c>
      <c r="G31" s="164" t="s">
        <v>112</v>
      </c>
      <c r="H31" s="164"/>
      <c r="I31" s="164"/>
      <c r="J31" s="164"/>
      <c r="K31" s="164"/>
      <c r="L31" s="164"/>
      <c r="M31" s="164"/>
      <c r="N31" s="165"/>
    </row>
    <row r="32" spans="2:14" ht="15">
      <c r="B32" s="58" t="s">
        <v>307</v>
      </c>
      <c r="C32" s="166" t="s">
        <v>369</v>
      </c>
      <c r="D32" s="166"/>
      <c r="E32" s="59"/>
      <c r="F32" s="60" t="s">
        <v>309</v>
      </c>
      <c r="G32" s="166" t="s">
        <v>370</v>
      </c>
      <c r="H32" s="166"/>
      <c r="I32" s="166"/>
      <c r="J32" s="166"/>
      <c r="K32" s="166"/>
      <c r="L32" s="166"/>
      <c r="M32" s="166"/>
      <c r="N32" s="167"/>
    </row>
    <row r="33" spans="2:14" ht="15">
      <c r="B33" s="58" t="s">
        <v>311</v>
      </c>
      <c r="C33" s="166" t="s">
        <v>371</v>
      </c>
      <c r="D33" s="166"/>
      <c r="E33" s="59"/>
      <c r="F33" s="60" t="s">
        <v>313</v>
      </c>
      <c r="G33" s="166" t="s">
        <v>366</v>
      </c>
      <c r="H33" s="166"/>
      <c r="I33" s="166"/>
      <c r="J33" s="166"/>
      <c r="K33" s="166"/>
      <c r="L33" s="166"/>
      <c r="M33" s="166"/>
      <c r="N33" s="167"/>
    </row>
    <row r="34" spans="2:14" ht="15">
      <c r="B34" s="168" t="s">
        <v>315</v>
      </c>
      <c r="C34" s="169"/>
      <c r="D34" s="169"/>
      <c r="E34" s="61"/>
      <c r="F34" s="169" t="s">
        <v>315</v>
      </c>
      <c r="G34" s="169"/>
      <c r="H34" s="169"/>
      <c r="I34" s="169"/>
      <c r="J34" s="169"/>
      <c r="K34" s="169"/>
      <c r="L34" s="169"/>
      <c r="M34" s="169"/>
      <c r="N34" s="170"/>
    </row>
    <row r="35" spans="2:14" ht="15">
      <c r="B35" s="62" t="s">
        <v>316</v>
      </c>
      <c r="C35" s="166" t="s">
        <v>369</v>
      </c>
      <c r="D35" s="166"/>
      <c r="E35" s="59"/>
      <c r="F35" s="63" t="s">
        <v>316</v>
      </c>
      <c r="G35" s="166" t="s">
        <v>370</v>
      </c>
      <c r="H35" s="166"/>
      <c r="I35" s="166"/>
      <c r="J35" s="166"/>
      <c r="K35" s="166"/>
      <c r="L35" s="166"/>
      <c r="M35" s="166"/>
      <c r="N35" s="167"/>
    </row>
    <row r="36" spans="2:14" ht="15.75" thickBot="1">
      <c r="B36" s="64" t="s">
        <v>316</v>
      </c>
      <c r="C36" s="166" t="s">
        <v>371</v>
      </c>
      <c r="D36" s="166"/>
      <c r="E36" s="65"/>
      <c r="F36" s="66" t="s">
        <v>316</v>
      </c>
      <c r="G36" s="166" t="s">
        <v>366</v>
      </c>
      <c r="H36" s="166"/>
      <c r="I36" s="166"/>
      <c r="J36" s="166"/>
      <c r="K36" s="166"/>
      <c r="L36" s="166"/>
      <c r="M36" s="166"/>
      <c r="N36" s="167"/>
    </row>
    <row r="37" spans="2:14" ht="15">
      <c r="B37" s="48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54"/>
    </row>
    <row r="38" spans="2:14" ht="15.75" thickBot="1">
      <c r="B38" s="67" t="s">
        <v>317</v>
      </c>
      <c r="C38" s="42"/>
      <c r="D38" s="42"/>
      <c r="E38" s="42"/>
      <c r="F38" s="68">
        <v>1</v>
      </c>
      <c r="G38" s="68">
        <v>2</v>
      </c>
      <c r="H38" s="68">
        <v>3</v>
      </c>
      <c r="I38" s="68">
        <v>4</v>
      </c>
      <c r="J38" s="68">
        <v>5</v>
      </c>
      <c r="K38" s="173" t="s">
        <v>7</v>
      </c>
      <c r="L38" s="173"/>
      <c r="M38" s="68" t="s">
        <v>318</v>
      </c>
      <c r="N38" s="69" t="s">
        <v>319</v>
      </c>
    </row>
    <row r="39" spans="2:14" ht="15">
      <c r="B39" s="70" t="s">
        <v>320</v>
      </c>
      <c r="C39" s="174" t="str">
        <f>IF(C32&gt;"",C32&amp;" - "&amp;G32,"")</f>
        <v>Kellow Ella - Yixin Yang</v>
      </c>
      <c r="D39" s="174"/>
      <c r="E39" s="72"/>
      <c r="F39" s="73">
        <v>2</v>
      </c>
      <c r="G39" s="73">
        <v>8</v>
      </c>
      <c r="H39" s="73">
        <v>10</v>
      </c>
      <c r="I39" s="73"/>
      <c r="J39" s="74"/>
      <c r="K39" s="75">
        <f>IF(ISBLANK(F39),"",COUNTIF(F39:J39,"&gt;=0"))</f>
        <v>3</v>
      </c>
      <c r="L39" s="76">
        <f>IF(ISBLANK(F39),"",IF(LEFT(F39)="-",1,0)+IF(LEFT(G39)="-",1,0)+IF(LEFT(H39)="-",1,0)+IF(LEFT(I39)="-",1,0)+IF(LEFT(J39)="-",1,0))</f>
        <v>0</v>
      </c>
      <c r="M39" s="77">
        <f aca="true" t="shared" si="1" ref="M39:N43">IF(K39=3,1,"")</f>
        <v>1</v>
      </c>
      <c r="N39" s="78">
        <f t="shared" si="1"/>
      </c>
    </row>
    <row r="40" spans="2:14" ht="15">
      <c r="B40" s="70" t="s">
        <v>321</v>
      </c>
      <c r="C40" s="174" t="str">
        <f>IF(C33&gt;"",C33&amp;" - "&amp;G33,"")</f>
        <v>Bril Daria - Alisa Sinishin</v>
      </c>
      <c r="D40" s="174"/>
      <c r="E40" s="72"/>
      <c r="F40" s="73">
        <v>-5</v>
      </c>
      <c r="G40" s="73">
        <v>-9</v>
      </c>
      <c r="H40" s="73">
        <v>-5</v>
      </c>
      <c r="I40" s="73"/>
      <c r="J40" s="79"/>
      <c r="K40" s="80">
        <f>IF(ISBLANK(F40),"",COUNTIF(F40:J40,"&gt;=0"))</f>
        <v>0</v>
      </c>
      <c r="L40" s="81">
        <f>IF(ISBLANK(F40),"",IF(LEFT(F40)="-",1,0)+IF(LEFT(G40)="-",1,0)+IF(LEFT(H40)="-",1,0)+IF(LEFT(I40)="-",1,0)+IF(LEFT(J40)="-",1,0))</f>
        <v>3</v>
      </c>
      <c r="M40" s="82">
        <f t="shared" si="1"/>
      </c>
      <c r="N40" s="83">
        <f t="shared" si="1"/>
        <v>1</v>
      </c>
    </row>
    <row r="41" spans="2:14" ht="15">
      <c r="B41" s="84" t="s">
        <v>322</v>
      </c>
      <c r="C41" s="71" t="str">
        <f>IF(C35&gt;"",C35&amp;" / "&amp;C36,"")</f>
        <v>Kellow Ella / Bril Daria</v>
      </c>
      <c r="D41" s="71" t="str">
        <f>IF(G35&gt;"",G35&amp;" / "&amp;G36,"")</f>
        <v>Yixin Yang / Alisa Sinishin</v>
      </c>
      <c r="E41" s="85"/>
      <c r="F41" s="73">
        <v>2</v>
      </c>
      <c r="G41" s="73">
        <v>3</v>
      </c>
      <c r="H41" s="73">
        <v>6</v>
      </c>
      <c r="I41" s="73"/>
      <c r="J41" s="79"/>
      <c r="K41" s="80">
        <f>IF(ISBLANK(F41),"",COUNTIF(F41:J41,"&gt;=0"))</f>
        <v>3</v>
      </c>
      <c r="L41" s="81">
        <f>IF(ISBLANK(F41),"",IF(LEFT(F41)="-",1,0)+IF(LEFT(G41)="-",1,0)+IF(LEFT(H41)="-",1,0)+IF(LEFT(I41)="-",1,0)+IF(LEFT(J41)="-",1,0))</f>
        <v>0</v>
      </c>
      <c r="M41" s="82">
        <f t="shared" si="1"/>
        <v>1</v>
      </c>
      <c r="N41" s="83">
        <f t="shared" si="1"/>
      </c>
    </row>
    <row r="42" spans="2:14" ht="15">
      <c r="B42" s="70" t="s">
        <v>323</v>
      </c>
      <c r="C42" s="174" t="str">
        <f>IF(C32&gt;"",C32&amp;" - "&amp;G33,"")</f>
        <v>Kellow Ella - Alisa Sinishin</v>
      </c>
      <c r="D42" s="174"/>
      <c r="E42" s="72"/>
      <c r="F42" s="73">
        <v>3</v>
      </c>
      <c r="G42" s="73">
        <v>5</v>
      </c>
      <c r="H42" s="73">
        <v>10</v>
      </c>
      <c r="I42" s="73"/>
      <c r="J42" s="79"/>
      <c r="K42" s="80">
        <f>IF(ISBLANK(F42),"",COUNTIF(F42:J42,"&gt;=0"))</f>
        <v>3</v>
      </c>
      <c r="L42" s="81">
        <f>IF(ISBLANK(F42),"",IF(LEFT(F42)="-",1,0)+IF(LEFT(G42)="-",1,0)+IF(LEFT(H42)="-",1,0)+IF(LEFT(I42)="-",1,0)+IF(LEFT(J42)="-",1,0))</f>
        <v>0</v>
      </c>
      <c r="M42" s="82">
        <f t="shared" si="1"/>
        <v>1</v>
      </c>
      <c r="N42" s="83">
        <f t="shared" si="1"/>
      </c>
    </row>
    <row r="43" spans="2:14" ht="15.75" thickBot="1">
      <c r="B43" s="70" t="s">
        <v>324</v>
      </c>
      <c r="C43" s="174" t="str">
        <f>IF(C33&gt;"",C33&amp;" - "&amp;G32,"")</f>
        <v>Bril Daria - Yixin Yang</v>
      </c>
      <c r="D43" s="174"/>
      <c r="E43" s="72"/>
      <c r="F43" s="73"/>
      <c r="G43" s="73"/>
      <c r="H43" s="73"/>
      <c r="I43" s="73"/>
      <c r="J43" s="79"/>
      <c r="K43" s="86">
        <f>IF(ISBLANK(F43),"",COUNTIF(F43:J43,"&gt;=0"))</f>
      </c>
      <c r="L43" s="87">
        <f>IF(ISBLANK(F43),"",IF(LEFT(F43)="-",1,0)+IF(LEFT(G43)="-",1,0)+IF(LEFT(H43)="-",1,0)+IF(LEFT(I43)="-",1,0)+IF(LEFT(J43)="-",1,0))</f>
      </c>
      <c r="M43" s="88">
        <f t="shared" si="1"/>
      </c>
      <c r="N43" s="89">
        <f t="shared" si="1"/>
      </c>
    </row>
    <row r="44" spans="2:14" ht="19.5" thickBot="1">
      <c r="B44" s="90"/>
      <c r="C44" s="91"/>
      <c r="D44" s="91"/>
      <c r="E44" s="91"/>
      <c r="F44" s="92"/>
      <c r="G44" s="92"/>
      <c r="H44" s="93"/>
      <c r="I44" s="175" t="s">
        <v>325</v>
      </c>
      <c r="J44" s="175"/>
      <c r="K44" s="94">
        <f>COUNTIF(K39:K43,"=3")</f>
        <v>3</v>
      </c>
      <c r="L44" s="95">
        <f>COUNTIF(L39:L43,"=3")</f>
        <v>1</v>
      </c>
      <c r="M44" s="96">
        <f>SUM(M39:M43)</f>
        <v>3</v>
      </c>
      <c r="N44" s="97">
        <f>SUM(N39:N43)</f>
        <v>1</v>
      </c>
    </row>
    <row r="45" spans="2:14" ht="15">
      <c r="B45" s="98" t="s">
        <v>326</v>
      </c>
      <c r="C45" s="91"/>
      <c r="D45" s="91"/>
      <c r="E45" s="91"/>
      <c r="F45" s="91"/>
      <c r="G45" s="91"/>
      <c r="H45" s="91"/>
      <c r="I45" s="91"/>
      <c r="J45" s="91"/>
      <c r="K45" s="42"/>
      <c r="L45" s="42"/>
      <c r="M45" s="42"/>
      <c r="N45" s="54"/>
    </row>
    <row r="46" spans="2:14" ht="15">
      <c r="B46" s="99" t="s">
        <v>327</v>
      </c>
      <c r="C46" s="100"/>
      <c r="D46" s="101" t="s">
        <v>328</v>
      </c>
      <c r="E46" s="100"/>
      <c r="F46" s="101" t="s">
        <v>32</v>
      </c>
      <c r="G46" s="101"/>
      <c r="H46" s="102"/>
      <c r="I46" s="42"/>
      <c r="J46" s="176" t="s">
        <v>329</v>
      </c>
      <c r="K46" s="176"/>
      <c r="L46" s="176"/>
      <c r="M46" s="176"/>
      <c r="N46" s="177"/>
    </row>
    <row r="47" spans="2:14" ht="21.75" thickBot="1">
      <c r="B47" s="178"/>
      <c r="C47" s="179"/>
      <c r="D47" s="179"/>
      <c r="E47" s="103"/>
      <c r="F47" s="179"/>
      <c r="G47" s="179"/>
      <c r="H47" s="179"/>
      <c r="I47" s="179"/>
      <c r="J47" s="180" t="str">
        <f>IF(M44=3,C31,IF(N44=3,G31,""))</f>
        <v>OPT-86</v>
      </c>
      <c r="K47" s="180"/>
      <c r="L47" s="180"/>
      <c r="M47" s="180"/>
      <c r="N47" s="181"/>
    </row>
    <row r="49" spans="2:14" ht="15">
      <c r="B49" s="43"/>
      <c r="C49" s="44"/>
      <c r="D49" s="44"/>
      <c r="E49" s="44"/>
      <c r="F49" s="45"/>
      <c r="G49" s="46" t="s">
        <v>297</v>
      </c>
      <c r="H49" s="47"/>
      <c r="I49" s="162" t="s">
        <v>0</v>
      </c>
      <c r="J49" s="162"/>
      <c r="K49" s="162"/>
      <c r="L49" s="162"/>
      <c r="M49" s="162"/>
      <c r="N49" s="163"/>
    </row>
    <row r="50" spans="2:14" ht="15">
      <c r="B50" s="48"/>
      <c r="C50" s="49" t="s">
        <v>298</v>
      </c>
      <c r="D50" s="49"/>
      <c r="E50" s="42"/>
      <c r="F50" s="50"/>
      <c r="G50" s="46" t="s">
        <v>299</v>
      </c>
      <c r="H50" s="51"/>
      <c r="I50" s="162" t="s">
        <v>25</v>
      </c>
      <c r="J50" s="162"/>
      <c r="K50" s="162"/>
      <c r="L50" s="162"/>
      <c r="M50" s="162"/>
      <c r="N50" s="163"/>
    </row>
    <row r="51" spans="2:14" ht="15.75">
      <c r="B51" s="48"/>
      <c r="C51" s="52" t="s">
        <v>300</v>
      </c>
      <c r="D51" s="52"/>
      <c r="E51" s="42"/>
      <c r="F51" s="50"/>
      <c r="G51" s="46" t="s">
        <v>301</v>
      </c>
      <c r="H51" s="51"/>
      <c r="I51" s="162" t="s">
        <v>264</v>
      </c>
      <c r="J51" s="162"/>
      <c r="K51" s="162"/>
      <c r="L51" s="162"/>
      <c r="M51" s="162"/>
      <c r="N51" s="163"/>
    </row>
    <row r="52" spans="2:14" ht="15.75">
      <c r="B52" s="48"/>
      <c r="C52" s="42" t="s">
        <v>302</v>
      </c>
      <c r="D52" s="52"/>
      <c r="E52" s="42"/>
      <c r="F52" s="50"/>
      <c r="G52" s="46" t="s">
        <v>303</v>
      </c>
      <c r="H52" s="51"/>
      <c r="I52" s="162">
        <v>45066</v>
      </c>
      <c r="J52" s="162"/>
      <c r="K52" s="162"/>
      <c r="L52" s="162"/>
      <c r="M52" s="162"/>
      <c r="N52" s="163"/>
    </row>
    <row r="53" spans="2:14" ht="15.75" thickBot="1">
      <c r="B53" s="48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54"/>
    </row>
    <row r="54" spans="2:14" ht="15">
      <c r="B54" s="55" t="s">
        <v>304</v>
      </c>
      <c r="C54" s="164" t="s">
        <v>67</v>
      </c>
      <c r="D54" s="164"/>
      <c r="E54" s="56"/>
      <c r="F54" s="57" t="s">
        <v>306</v>
      </c>
      <c r="G54" s="164" t="s">
        <v>25</v>
      </c>
      <c r="H54" s="164"/>
      <c r="I54" s="164"/>
      <c r="J54" s="164"/>
      <c r="K54" s="164"/>
      <c r="L54" s="164"/>
      <c r="M54" s="164"/>
      <c r="N54" s="165"/>
    </row>
    <row r="55" spans="2:14" ht="15">
      <c r="B55" s="58" t="s">
        <v>307</v>
      </c>
      <c r="C55" s="166" t="s">
        <v>361</v>
      </c>
      <c r="D55" s="166"/>
      <c r="E55" s="59"/>
      <c r="F55" s="60" t="s">
        <v>309</v>
      </c>
      <c r="G55" s="166" t="s">
        <v>372</v>
      </c>
      <c r="H55" s="166"/>
      <c r="I55" s="166"/>
      <c r="J55" s="166"/>
      <c r="K55" s="166"/>
      <c r="L55" s="166"/>
      <c r="M55" s="166"/>
      <c r="N55" s="167"/>
    </row>
    <row r="56" spans="2:14" ht="15">
      <c r="B56" s="58" t="s">
        <v>311</v>
      </c>
      <c r="C56" s="166" t="s">
        <v>363</v>
      </c>
      <c r="D56" s="166"/>
      <c r="E56" s="59"/>
      <c r="F56" s="60" t="s">
        <v>313</v>
      </c>
      <c r="G56" s="166" t="s">
        <v>369</v>
      </c>
      <c r="H56" s="166"/>
      <c r="I56" s="166"/>
      <c r="J56" s="166"/>
      <c r="K56" s="166"/>
      <c r="L56" s="166"/>
      <c r="M56" s="166"/>
      <c r="N56" s="167"/>
    </row>
    <row r="57" spans="2:14" ht="15">
      <c r="B57" s="168" t="s">
        <v>315</v>
      </c>
      <c r="C57" s="169"/>
      <c r="D57" s="169"/>
      <c r="E57" s="61"/>
      <c r="F57" s="169" t="s">
        <v>315</v>
      </c>
      <c r="G57" s="169"/>
      <c r="H57" s="169"/>
      <c r="I57" s="169"/>
      <c r="J57" s="169"/>
      <c r="K57" s="169"/>
      <c r="L57" s="169"/>
      <c r="M57" s="169"/>
      <c r="N57" s="170"/>
    </row>
    <row r="58" spans="2:14" ht="15">
      <c r="B58" s="62" t="s">
        <v>316</v>
      </c>
      <c r="C58" s="166" t="s">
        <v>361</v>
      </c>
      <c r="D58" s="166"/>
      <c r="E58" s="59"/>
      <c r="F58" s="63" t="s">
        <v>316</v>
      </c>
      <c r="G58" s="166" t="s">
        <v>369</v>
      </c>
      <c r="H58" s="166"/>
      <c r="I58" s="166"/>
      <c r="J58" s="166"/>
      <c r="K58" s="166"/>
      <c r="L58" s="166"/>
      <c r="M58" s="166"/>
      <c r="N58" s="167"/>
    </row>
    <row r="59" spans="2:14" ht="15.75" thickBot="1">
      <c r="B59" s="64" t="s">
        <v>316</v>
      </c>
      <c r="C59" s="166" t="s">
        <v>363</v>
      </c>
      <c r="D59" s="166"/>
      <c r="E59" s="65"/>
      <c r="F59" s="66" t="s">
        <v>316</v>
      </c>
      <c r="G59" s="166" t="s">
        <v>371</v>
      </c>
      <c r="H59" s="166"/>
      <c r="I59" s="166"/>
      <c r="J59" s="166"/>
      <c r="K59" s="166"/>
      <c r="L59" s="166"/>
      <c r="M59" s="166"/>
      <c r="N59" s="167"/>
    </row>
    <row r="60" spans="2:14" ht="15">
      <c r="B60" s="48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54"/>
    </row>
    <row r="61" spans="2:14" ht="15.75" thickBot="1">
      <c r="B61" s="67" t="s">
        <v>317</v>
      </c>
      <c r="C61" s="42"/>
      <c r="D61" s="42"/>
      <c r="E61" s="42"/>
      <c r="F61" s="68">
        <v>1</v>
      </c>
      <c r="G61" s="68">
        <v>2</v>
      </c>
      <c r="H61" s="68">
        <v>3</v>
      </c>
      <c r="I61" s="68">
        <v>4</v>
      </c>
      <c r="J61" s="68">
        <v>5</v>
      </c>
      <c r="K61" s="173" t="s">
        <v>7</v>
      </c>
      <c r="L61" s="173"/>
      <c r="M61" s="68" t="s">
        <v>318</v>
      </c>
      <c r="N61" s="69" t="s">
        <v>319</v>
      </c>
    </row>
    <row r="62" spans="2:14" ht="15">
      <c r="B62" s="70" t="s">
        <v>320</v>
      </c>
      <c r="C62" s="174" t="str">
        <f>IF(C55&gt;"",C55&amp;" - "&amp;G55,"")</f>
        <v>Girlea Maria - Luo Jiaqi</v>
      </c>
      <c r="D62" s="174"/>
      <c r="E62" s="72"/>
      <c r="F62" s="73">
        <v>1</v>
      </c>
      <c r="G62" s="73">
        <v>2</v>
      </c>
      <c r="H62" s="73">
        <v>4</v>
      </c>
      <c r="I62" s="73"/>
      <c r="J62" s="74"/>
      <c r="K62" s="75">
        <f>IF(ISBLANK(F62),"",COUNTIF(F62:J62,"&gt;=0"))</f>
        <v>3</v>
      </c>
      <c r="L62" s="76">
        <f>IF(ISBLANK(F62),"",IF(LEFT(F62)="-",1,0)+IF(LEFT(G62)="-",1,0)+IF(LEFT(H62)="-",1,0)+IF(LEFT(I62)="-",1,0)+IF(LEFT(J62)="-",1,0))</f>
        <v>0</v>
      </c>
      <c r="M62" s="77">
        <f aca="true" t="shared" si="2" ref="M62:N66">IF(K62=3,1,"")</f>
        <v>1</v>
      </c>
      <c r="N62" s="78">
        <f t="shared" si="2"/>
      </c>
    </row>
    <row r="63" spans="2:14" ht="15">
      <c r="B63" s="70" t="s">
        <v>321</v>
      </c>
      <c r="C63" s="174" t="str">
        <f>IF(C56&gt;"",C56&amp;" - "&amp;G56,"")</f>
        <v>Seppänen Alexandra - Kellow Ella</v>
      </c>
      <c r="D63" s="174"/>
      <c r="E63" s="72"/>
      <c r="F63" s="73">
        <v>-6</v>
      </c>
      <c r="G63" s="73">
        <v>-6</v>
      </c>
      <c r="H63" s="73">
        <v>-5</v>
      </c>
      <c r="I63" s="73"/>
      <c r="J63" s="79"/>
      <c r="K63" s="80">
        <f>IF(ISBLANK(F63),"",COUNTIF(F63:J63,"&gt;=0"))</f>
        <v>0</v>
      </c>
      <c r="L63" s="81">
        <f>IF(ISBLANK(F63),"",IF(LEFT(F63)="-",1,0)+IF(LEFT(G63)="-",1,0)+IF(LEFT(H63)="-",1,0)+IF(LEFT(I63)="-",1,0)+IF(LEFT(J63)="-",1,0))</f>
        <v>3</v>
      </c>
      <c r="M63" s="82">
        <f t="shared" si="2"/>
      </c>
      <c r="N63" s="83">
        <f t="shared" si="2"/>
        <v>1</v>
      </c>
    </row>
    <row r="64" spans="2:14" ht="15">
      <c r="B64" s="84" t="s">
        <v>322</v>
      </c>
      <c r="C64" s="71" t="str">
        <f>IF(C58&gt;"",C58&amp;" / "&amp;C59,"")</f>
        <v>Girlea Maria / Seppänen Alexandra</v>
      </c>
      <c r="D64" s="71" t="str">
        <f>IF(G58&gt;"",G58&amp;" / "&amp;G59,"")</f>
        <v>Kellow Ella / Bril Daria</v>
      </c>
      <c r="E64" s="85"/>
      <c r="F64" s="73">
        <v>-9</v>
      </c>
      <c r="G64" s="73">
        <v>-9</v>
      </c>
      <c r="H64" s="73">
        <v>9</v>
      </c>
      <c r="I64" s="73">
        <v>6</v>
      </c>
      <c r="J64" s="79">
        <v>5</v>
      </c>
      <c r="K64" s="80">
        <f>IF(ISBLANK(F64),"",COUNTIF(F64:J64,"&gt;=0"))</f>
        <v>3</v>
      </c>
      <c r="L64" s="81">
        <f>IF(ISBLANK(F64),"",IF(LEFT(F64)="-",1,0)+IF(LEFT(G64)="-",1,0)+IF(LEFT(H64)="-",1,0)+IF(LEFT(I64)="-",1,0)+IF(LEFT(J64)="-",1,0))</f>
        <v>2</v>
      </c>
      <c r="M64" s="82">
        <f t="shared" si="2"/>
        <v>1</v>
      </c>
      <c r="N64" s="83">
        <f t="shared" si="2"/>
      </c>
    </row>
    <row r="65" spans="2:14" ht="15">
      <c r="B65" s="70" t="s">
        <v>323</v>
      </c>
      <c r="C65" s="174" t="str">
        <f>IF(C55&gt;"",C55&amp;" - "&amp;G56,"")</f>
        <v>Girlea Maria - Kellow Ella</v>
      </c>
      <c r="D65" s="174"/>
      <c r="E65" s="72"/>
      <c r="F65" s="73">
        <v>-6</v>
      </c>
      <c r="G65" s="73">
        <v>6</v>
      </c>
      <c r="H65" s="73">
        <v>9</v>
      </c>
      <c r="I65" s="73">
        <v>5</v>
      </c>
      <c r="J65" s="79"/>
      <c r="K65" s="80">
        <f>IF(ISBLANK(F65),"",COUNTIF(F65:J65,"&gt;=0"))</f>
        <v>3</v>
      </c>
      <c r="L65" s="81">
        <f>IF(ISBLANK(F65),"",IF(LEFT(F65)="-",1,0)+IF(LEFT(G65)="-",1,0)+IF(LEFT(H65)="-",1,0)+IF(LEFT(I65)="-",1,0)+IF(LEFT(J65)="-",1,0))</f>
        <v>1</v>
      </c>
      <c r="M65" s="82">
        <f t="shared" si="2"/>
        <v>1</v>
      </c>
      <c r="N65" s="83">
        <f t="shared" si="2"/>
      </c>
    </row>
    <row r="66" spans="2:14" ht="15.75" thickBot="1">
      <c r="B66" s="70" t="s">
        <v>324</v>
      </c>
      <c r="C66" s="174" t="str">
        <f>IF(C56&gt;"",C56&amp;" - "&amp;G55,"")</f>
        <v>Seppänen Alexandra - Luo Jiaqi</v>
      </c>
      <c r="D66" s="174"/>
      <c r="E66" s="72"/>
      <c r="F66" s="73"/>
      <c r="G66" s="73"/>
      <c r="H66" s="73"/>
      <c r="I66" s="73"/>
      <c r="J66" s="79"/>
      <c r="K66" s="86">
        <f>IF(ISBLANK(F66),"",COUNTIF(F66:J66,"&gt;=0"))</f>
      </c>
      <c r="L66" s="87">
        <f>IF(ISBLANK(F66),"",IF(LEFT(F66)="-",1,0)+IF(LEFT(G66)="-",1,0)+IF(LEFT(H66)="-",1,0)+IF(LEFT(I66)="-",1,0)+IF(LEFT(J66)="-",1,0))</f>
      </c>
      <c r="M66" s="88">
        <f t="shared" si="2"/>
      </c>
      <c r="N66" s="89">
        <f t="shared" si="2"/>
      </c>
    </row>
    <row r="67" spans="2:14" ht="19.5" thickBot="1">
      <c r="B67" s="90"/>
      <c r="C67" s="91"/>
      <c r="D67" s="91"/>
      <c r="E67" s="91"/>
      <c r="F67" s="92"/>
      <c r="G67" s="92"/>
      <c r="H67" s="93"/>
      <c r="I67" s="175" t="s">
        <v>325</v>
      </c>
      <c r="J67" s="175"/>
      <c r="K67" s="94">
        <f>COUNTIF(K62:K66,"=3")</f>
        <v>3</v>
      </c>
      <c r="L67" s="95">
        <f>COUNTIF(L62:L66,"=3")</f>
        <v>1</v>
      </c>
      <c r="M67" s="96">
        <f>SUM(M62:M66)</f>
        <v>3</v>
      </c>
      <c r="N67" s="97">
        <f>SUM(N62:N66)</f>
        <v>1</v>
      </c>
    </row>
    <row r="68" spans="2:14" ht="15">
      <c r="B68" s="98" t="s">
        <v>326</v>
      </c>
      <c r="C68" s="91"/>
      <c r="D68" s="91"/>
      <c r="E68" s="91"/>
      <c r="F68" s="91"/>
      <c r="G68" s="91"/>
      <c r="H68" s="91"/>
      <c r="I68" s="91"/>
      <c r="J68" s="91"/>
      <c r="K68" s="42"/>
      <c r="L68" s="42"/>
      <c r="M68" s="42"/>
      <c r="N68" s="54"/>
    </row>
    <row r="69" spans="2:14" ht="15">
      <c r="B69" s="99" t="s">
        <v>327</v>
      </c>
      <c r="C69" s="100"/>
      <c r="D69" s="101" t="s">
        <v>328</v>
      </c>
      <c r="E69" s="100"/>
      <c r="F69" s="101" t="s">
        <v>32</v>
      </c>
      <c r="G69" s="101"/>
      <c r="H69" s="102"/>
      <c r="I69" s="42"/>
      <c r="J69" s="176" t="s">
        <v>329</v>
      </c>
      <c r="K69" s="176"/>
      <c r="L69" s="176"/>
      <c r="M69" s="176"/>
      <c r="N69" s="177"/>
    </row>
    <row r="70" spans="2:14" ht="21.75" thickBot="1">
      <c r="B70" s="178"/>
      <c r="C70" s="179"/>
      <c r="D70" s="179"/>
      <c r="E70" s="103"/>
      <c r="F70" s="179"/>
      <c r="G70" s="179"/>
      <c r="H70" s="179"/>
      <c r="I70" s="179"/>
      <c r="J70" s="180" t="str">
        <f>IF(M67=3,C54,IF(N67=3,G54,""))</f>
        <v>TIP-70</v>
      </c>
      <c r="K70" s="180"/>
      <c r="L70" s="180"/>
      <c r="M70" s="180"/>
      <c r="N70" s="181"/>
    </row>
  </sheetData>
  <sheetProtection/>
  <mergeCells count="78">
    <mergeCell ref="C63:D63"/>
    <mergeCell ref="C65:D65"/>
    <mergeCell ref="C66:D66"/>
    <mergeCell ref="I67:J67"/>
    <mergeCell ref="J69:N69"/>
    <mergeCell ref="B70:D70"/>
    <mergeCell ref="F70:I70"/>
    <mergeCell ref="J70:N70"/>
    <mergeCell ref="C58:D58"/>
    <mergeCell ref="G58:N58"/>
    <mergeCell ref="C59:D59"/>
    <mergeCell ref="G59:N59"/>
    <mergeCell ref="K61:L61"/>
    <mergeCell ref="C62:D62"/>
    <mergeCell ref="C55:D55"/>
    <mergeCell ref="G55:N55"/>
    <mergeCell ref="C56:D56"/>
    <mergeCell ref="G56:N56"/>
    <mergeCell ref="B57:D57"/>
    <mergeCell ref="F57:N57"/>
    <mergeCell ref="I49:N49"/>
    <mergeCell ref="I50:N50"/>
    <mergeCell ref="I51:N51"/>
    <mergeCell ref="I52:N52"/>
    <mergeCell ref="C54:D54"/>
    <mergeCell ref="G54:N54"/>
    <mergeCell ref="C40:D40"/>
    <mergeCell ref="C42:D42"/>
    <mergeCell ref="C43:D43"/>
    <mergeCell ref="I44:J44"/>
    <mergeCell ref="J46:N46"/>
    <mergeCell ref="B47:D47"/>
    <mergeCell ref="F47:I47"/>
    <mergeCell ref="J47:N47"/>
    <mergeCell ref="C35:D35"/>
    <mergeCell ref="G35:N35"/>
    <mergeCell ref="C36:D36"/>
    <mergeCell ref="G36:N36"/>
    <mergeCell ref="K38:L38"/>
    <mergeCell ref="C39:D39"/>
    <mergeCell ref="C32:D32"/>
    <mergeCell ref="G32:N32"/>
    <mergeCell ref="C33:D33"/>
    <mergeCell ref="G33:N33"/>
    <mergeCell ref="B34:D34"/>
    <mergeCell ref="F34:N34"/>
    <mergeCell ref="I26:N26"/>
    <mergeCell ref="I27:N27"/>
    <mergeCell ref="I28:N28"/>
    <mergeCell ref="I29:N29"/>
    <mergeCell ref="C31:D31"/>
    <mergeCell ref="G31:N31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68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69</v>
      </c>
      <c r="C7" s="15" t="s">
        <v>70</v>
      </c>
      <c r="D7" s="15" t="s">
        <v>44</v>
      </c>
      <c r="E7" s="15" t="s">
        <v>15</v>
      </c>
      <c r="F7" s="15"/>
      <c r="G7" s="15"/>
      <c r="H7" s="15" t="s">
        <v>10</v>
      </c>
      <c r="I7" s="16"/>
      <c r="J7" s="17"/>
    </row>
    <row r="8" spans="1:10" ht="14.25" customHeight="1">
      <c r="A8" s="15" t="s">
        <v>15</v>
      </c>
      <c r="B8" s="15" t="s">
        <v>71</v>
      </c>
      <c r="C8" s="15" t="s">
        <v>72</v>
      </c>
      <c r="D8" s="15" t="s">
        <v>73</v>
      </c>
      <c r="E8" s="15" t="s">
        <v>10</v>
      </c>
      <c r="F8" s="15"/>
      <c r="G8" s="15"/>
      <c r="H8" s="15" t="s">
        <v>15</v>
      </c>
      <c r="I8" s="16"/>
      <c r="J8" s="17"/>
    </row>
    <row r="9" spans="1:10" ht="14.25" customHeight="1">
      <c r="A9" s="15" t="s">
        <v>14</v>
      </c>
      <c r="B9" s="15" t="s">
        <v>74</v>
      </c>
      <c r="C9" s="15" t="s">
        <v>75</v>
      </c>
      <c r="D9" s="15" t="s">
        <v>25</v>
      </c>
      <c r="E9" s="15" t="s">
        <v>133</v>
      </c>
      <c r="F9" s="15"/>
      <c r="G9" s="15"/>
      <c r="H9" s="15" t="s">
        <v>14</v>
      </c>
      <c r="I9" s="16"/>
      <c r="J9" s="17"/>
    </row>
    <row r="10" spans="1:10" ht="15" customHeight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>
      <c r="A11" s="17"/>
      <c r="B11" s="21"/>
      <c r="C11" s="15"/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15" t="s">
        <v>32</v>
      </c>
    </row>
    <row r="12" spans="1:10" ht="14.25" customHeight="1">
      <c r="A12" s="17"/>
      <c r="B12" s="21"/>
      <c r="C12" s="15" t="s">
        <v>33</v>
      </c>
      <c r="D12" s="15"/>
      <c r="E12" s="15"/>
      <c r="F12" s="15"/>
      <c r="G12" s="15"/>
      <c r="H12" s="15"/>
      <c r="I12" s="15" t="s">
        <v>36</v>
      </c>
      <c r="J12" s="15" t="s">
        <v>15</v>
      </c>
    </row>
    <row r="13" spans="1:10" ht="14.25" customHeight="1">
      <c r="A13" s="17"/>
      <c r="B13" s="21"/>
      <c r="C13" s="15" t="s">
        <v>34</v>
      </c>
      <c r="D13" s="15"/>
      <c r="E13" s="15"/>
      <c r="F13" s="15"/>
      <c r="G13" s="15"/>
      <c r="H13" s="15"/>
      <c r="I13" s="15" t="s">
        <v>36</v>
      </c>
      <c r="J13" s="15" t="s">
        <v>10</v>
      </c>
    </row>
    <row r="14" spans="1:10" ht="14.25" customHeight="1">
      <c r="A14" s="17"/>
      <c r="B14" s="21"/>
      <c r="C14" s="15" t="s">
        <v>39</v>
      </c>
      <c r="D14" s="15"/>
      <c r="E14" s="15"/>
      <c r="F14" s="15"/>
      <c r="G14" s="15"/>
      <c r="H14" s="15"/>
      <c r="I14" s="15" t="s">
        <v>60</v>
      </c>
      <c r="J14" s="15" t="s">
        <v>14</v>
      </c>
    </row>
    <row r="15" spans="1:10" ht="15" customHeight="1">
      <c r="A15" s="6"/>
      <c r="B15" s="6"/>
      <c r="C15" s="23"/>
      <c r="D15" s="23"/>
      <c r="E15" s="23"/>
      <c r="F15" s="23"/>
      <c r="G15" s="23"/>
      <c r="H15" s="23"/>
      <c r="I15" s="38"/>
      <c r="J15" s="39"/>
    </row>
    <row r="16" spans="1:10" ht="14.25" customHeight="1">
      <c r="A16" s="15"/>
      <c r="B16" s="15" t="s">
        <v>3</v>
      </c>
      <c r="C16" s="15" t="s">
        <v>41</v>
      </c>
      <c r="D16" s="15" t="s">
        <v>5</v>
      </c>
      <c r="E16" s="15" t="s">
        <v>6</v>
      </c>
      <c r="F16" s="15" t="s">
        <v>7</v>
      </c>
      <c r="G16" s="15" t="s">
        <v>8</v>
      </c>
      <c r="H16" s="15" t="s">
        <v>9</v>
      </c>
      <c r="I16" s="16"/>
      <c r="J16" s="17"/>
    </row>
    <row r="17" spans="1:10" ht="14.25" customHeight="1">
      <c r="A17" s="15" t="s">
        <v>10</v>
      </c>
      <c r="B17" s="15" t="s">
        <v>76</v>
      </c>
      <c r="C17" s="15" t="s">
        <v>77</v>
      </c>
      <c r="D17" s="15" t="s">
        <v>25</v>
      </c>
      <c r="E17" s="15" t="s">
        <v>15</v>
      </c>
      <c r="F17" s="15"/>
      <c r="G17" s="15"/>
      <c r="H17" s="15" t="s">
        <v>10</v>
      </c>
      <c r="I17" s="16"/>
      <c r="J17" s="17"/>
    </row>
    <row r="18" spans="1:10" ht="14.25" customHeight="1">
      <c r="A18" s="15" t="s">
        <v>15</v>
      </c>
      <c r="B18" s="15" t="s">
        <v>78</v>
      </c>
      <c r="C18" s="15" t="s">
        <v>79</v>
      </c>
      <c r="D18" s="15" t="s">
        <v>80</v>
      </c>
      <c r="E18" s="15" t="s">
        <v>10</v>
      </c>
      <c r="F18" s="15"/>
      <c r="G18" s="15"/>
      <c r="H18" s="15" t="s">
        <v>15</v>
      </c>
      <c r="I18" s="16"/>
      <c r="J18" s="17"/>
    </row>
    <row r="19" spans="1:10" ht="14.25" customHeight="1">
      <c r="A19" s="15" t="s">
        <v>14</v>
      </c>
      <c r="B19" s="15" t="s">
        <v>81</v>
      </c>
      <c r="C19" s="15" t="s">
        <v>82</v>
      </c>
      <c r="D19" s="15" t="s">
        <v>13</v>
      </c>
      <c r="E19" s="15" t="s">
        <v>133</v>
      </c>
      <c r="F19" s="15"/>
      <c r="G19" s="15"/>
      <c r="H19" s="15" t="s">
        <v>14</v>
      </c>
      <c r="I19" s="16"/>
      <c r="J19" s="17"/>
    </row>
    <row r="20" spans="1:10" ht="15" customHeight="1">
      <c r="A20" s="18"/>
      <c r="B20" s="18"/>
      <c r="C20" s="19"/>
      <c r="D20" s="19"/>
      <c r="E20" s="19"/>
      <c r="F20" s="19"/>
      <c r="G20" s="19"/>
      <c r="H20" s="19"/>
      <c r="I20" s="20"/>
      <c r="J20" s="20"/>
    </row>
    <row r="21" spans="1:10" ht="14.25" customHeight="1">
      <c r="A21" s="17"/>
      <c r="B21" s="21"/>
      <c r="C21" s="15"/>
      <c r="D21" s="15" t="s">
        <v>26</v>
      </c>
      <c r="E21" s="15" t="s">
        <v>27</v>
      </c>
      <c r="F21" s="15" t="s">
        <v>28</v>
      </c>
      <c r="G21" s="15" t="s">
        <v>29</v>
      </c>
      <c r="H21" s="15" t="s">
        <v>30</v>
      </c>
      <c r="I21" s="15" t="s">
        <v>31</v>
      </c>
      <c r="J21" s="15" t="s">
        <v>32</v>
      </c>
    </row>
    <row r="22" spans="1:10" ht="14.25" customHeight="1">
      <c r="A22" s="17"/>
      <c r="B22" s="21"/>
      <c r="C22" s="15" t="s">
        <v>33</v>
      </c>
      <c r="D22" s="15"/>
      <c r="E22" s="15"/>
      <c r="F22" s="15"/>
      <c r="G22" s="15"/>
      <c r="H22" s="15"/>
      <c r="I22" s="15" t="s">
        <v>36</v>
      </c>
      <c r="J22" s="15" t="s">
        <v>15</v>
      </c>
    </row>
    <row r="23" spans="1:10" ht="14.25" customHeight="1">
      <c r="A23" s="17"/>
      <c r="B23" s="21"/>
      <c r="C23" s="15" t="s">
        <v>34</v>
      </c>
      <c r="D23" s="15"/>
      <c r="E23" s="15"/>
      <c r="F23" s="15"/>
      <c r="G23" s="15"/>
      <c r="H23" s="15"/>
      <c r="I23" s="15" t="s">
        <v>36</v>
      </c>
      <c r="J23" s="15" t="s">
        <v>10</v>
      </c>
    </row>
    <row r="24" spans="1:10" ht="14.25" customHeight="1">
      <c r="A24" s="17"/>
      <c r="B24" s="21"/>
      <c r="C24" s="15" t="s">
        <v>39</v>
      </c>
      <c r="D24" s="15"/>
      <c r="E24" s="15"/>
      <c r="F24" s="15"/>
      <c r="G24" s="15"/>
      <c r="H24" s="15"/>
      <c r="I24" s="15" t="s">
        <v>36</v>
      </c>
      <c r="J24" s="15" t="s">
        <v>14</v>
      </c>
    </row>
    <row r="25" spans="1:10" ht="15" customHeight="1">
      <c r="A25" s="6"/>
      <c r="B25" s="6"/>
      <c r="C25" s="23"/>
      <c r="D25" s="23"/>
      <c r="E25" s="23"/>
      <c r="F25" s="23"/>
      <c r="G25" s="23"/>
      <c r="H25" s="23"/>
      <c r="I25" s="38"/>
      <c r="J25" s="39"/>
    </row>
    <row r="26" spans="1:10" ht="14.25" customHeight="1">
      <c r="A26" s="15"/>
      <c r="B26" s="15" t="s">
        <v>3</v>
      </c>
      <c r="C26" s="15" t="s">
        <v>83</v>
      </c>
      <c r="D26" s="15" t="s">
        <v>5</v>
      </c>
      <c r="E26" s="15" t="s">
        <v>6</v>
      </c>
      <c r="F26" s="15" t="s">
        <v>7</v>
      </c>
      <c r="G26" s="15" t="s">
        <v>8</v>
      </c>
      <c r="H26" s="15" t="s">
        <v>9</v>
      </c>
      <c r="I26" s="16"/>
      <c r="J26" s="17"/>
    </row>
    <row r="27" spans="1:10" ht="14.25" customHeight="1">
      <c r="A27" s="15" t="s">
        <v>10</v>
      </c>
      <c r="B27" s="15" t="s">
        <v>84</v>
      </c>
      <c r="C27" s="15" t="s">
        <v>85</v>
      </c>
      <c r="D27" s="15" t="s">
        <v>86</v>
      </c>
      <c r="E27" s="15" t="s">
        <v>10</v>
      </c>
      <c r="F27" s="15"/>
      <c r="G27" s="15"/>
      <c r="H27" s="15" t="s">
        <v>15</v>
      </c>
      <c r="I27" s="16"/>
      <c r="J27" s="17"/>
    </row>
    <row r="28" spans="1:10" ht="14.25" customHeight="1">
      <c r="A28" s="15" t="s">
        <v>15</v>
      </c>
      <c r="B28" s="15" t="s">
        <v>87</v>
      </c>
      <c r="C28" s="15" t="s">
        <v>88</v>
      </c>
      <c r="D28" s="15" t="s">
        <v>25</v>
      </c>
      <c r="E28" s="15" t="s">
        <v>15</v>
      </c>
      <c r="F28" s="15"/>
      <c r="G28" s="15"/>
      <c r="H28" s="15" t="s">
        <v>10</v>
      </c>
      <c r="I28" s="16"/>
      <c r="J28" s="17"/>
    </row>
    <row r="29" spans="1:10" ht="14.25" customHeight="1">
      <c r="A29" s="15" t="s">
        <v>14</v>
      </c>
      <c r="B29" s="15" t="s">
        <v>89</v>
      </c>
      <c r="C29" s="15" t="s">
        <v>90</v>
      </c>
      <c r="D29" s="15" t="s">
        <v>80</v>
      </c>
      <c r="E29" s="15" t="s">
        <v>133</v>
      </c>
      <c r="F29" s="15"/>
      <c r="G29" s="15"/>
      <c r="H29" s="15" t="s">
        <v>14</v>
      </c>
      <c r="I29" s="16"/>
      <c r="J29" s="17"/>
    </row>
    <row r="30" spans="1:10" ht="15" customHeight="1">
      <c r="A30" s="18"/>
      <c r="B30" s="18"/>
      <c r="C30" s="19"/>
      <c r="D30" s="19"/>
      <c r="E30" s="19"/>
      <c r="F30" s="19"/>
      <c r="G30" s="19"/>
      <c r="H30" s="19"/>
      <c r="I30" s="20"/>
      <c r="J30" s="20"/>
    </row>
    <row r="31" spans="1:10" ht="14.25" customHeight="1">
      <c r="A31" s="17"/>
      <c r="B31" s="21"/>
      <c r="C31" s="15"/>
      <c r="D31" s="15" t="s">
        <v>26</v>
      </c>
      <c r="E31" s="15" t="s">
        <v>27</v>
      </c>
      <c r="F31" s="15" t="s">
        <v>28</v>
      </c>
      <c r="G31" s="15" t="s">
        <v>29</v>
      </c>
      <c r="H31" s="15" t="s">
        <v>30</v>
      </c>
      <c r="I31" s="15" t="s">
        <v>31</v>
      </c>
      <c r="J31" s="15" t="s">
        <v>32</v>
      </c>
    </row>
    <row r="32" spans="1:10" ht="14.25" customHeight="1">
      <c r="A32" s="17"/>
      <c r="B32" s="21"/>
      <c r="C32" s="15" t="s">
        <v>33</v>
      </c>
      <c r="D32" s="15"/>
      <c r="E32" s="15"/>
      <c r="F32" s="15"/>
      <c r="G32" s="15"/>
      <c r="H32" s="15"/>
      <c r="I32" s="15" t="s">
        <v>36</v>
      </c>
      <c r="J32" s="15" t="s">
        <v>15</v>
      </c>
    </row>
    <row r="33" spans="1:10" ht="14.25" customHeight="1">
      <c r="A33" s="17"/>
      <c r="B33" s="21"/>
      <c r="C33" s="15" t="s">
        <v>34</v>
      </c>
      <c r="D33" s="15"/>
      <c r="E33" s="15"/>
      <c r="F33" s="15"/>
      <c r="G33" s="15"/>
      <c r="H33" s="15"/>
      <c r="I33" s="15" t="s">
        <v>38</v>
      </c>
      <c r="J33" s="15" t="s">
        <v>10</v>
      </c>
    </row>
    <row r="34" spans="1:10" ht="14.25" customHeight="1">
      <c r="A34" s="17"/>
      <c r="B34" s="21"/>
      <c r="C34" s="15" t="s">
        <v>39</v>
      </c>
      <c r="D34" s="15"/>
      <c r="E34" s="15"/>
      <c r="F34" s="15"/>
      <c r="G34" s="15"/>
      <c r="H34" s="15"/>
      <c r="I34" s="15" t="s">
        <v>34</v>
      </c>
      <c r="J34" s="15" t="s">
        <v>14</v>
      </c>
    </row>
    <row r="35" spans="1:10" ht="15" customHeight="1">
      <c r="A35" s="6"/>
      <c r="B35" s="6"/>
      <c r="C35" s="23"/>
      <c r="D35" s="23"/>
      <c r="E35" s="23"/>
      <c r="F35" s="23"/>
      <c r="G35" s="23"/>
      <c r="H35" s="23"/>
      <c r="I35" s="38"/>
      <c r="J35" s="39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4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1" customWidth="1"/>
    <col min="2" max="2" width="7.28125" style="41" customWidth="1"/>
    <col min="3" max="3" width="18.421875" style="41" customWidth="1"/>
    <col min="4" max="4" width="20.7109375" style="41" customWidth="1"/>
    <col min="5" max="5" width="2.28125" style="41" customWidth="1"/>
    <col min="6" max="10" width="5.7109375" style="41" customWidth="1"/>
    <col min="11" max="11" width="4.28125" style="41" customWidth="1"/>
    <col min="12" max="12" width="4.140625" style="41" customWidth="1"/>
    <col min="13" max="14" width="5.7109375" style="41" customWidth="1"/>
    <col min="15" max="16384" width="9.140625" style="41" customWidth="1"/>
  </cols>
  <sheetData>
    <row r="2" ht="15.75" thickBot="1"/>
    <row r="3" spans="2:14" ht="16.5" thickTop="1">
      <c r="B3" s="107"/>
      <c r="C3" s="108"/>
      <c r="D3" s="109"/>
      <c r="E3" s="109"/>
      <c r="F3" s="185" t="s">
        <v>297</v>
      </c>
      <c r="G3" s="185"/>
      <c r="H3" s="186" t="s">
        <v>0</v>
      </c>
      <c r="I3" s="186"/>
      <c r="J3" s="186"/>
      <c r="K3" s="186"/>
      <c r="L3" s="186"/>
      <c r="M3" s="186"/>
      <c r="N3" s="186"/>
    </row>
    <row r="4" spans="2:14" ht="15.75">
      <c r="B4" s="110"/>
      <c r="C4" s="111" t="s">
        <v>298</v>
      </c>
      <c r="D4" s="112"/>
      <c r="E4" s="113"/>
      <c r="F4" s="187" t="s">
        <v>299</v>
      </c>
      <c r="G4" s="187"/>
      <c r="H4" s="188" t="s">
        <v>25</v>
      </c>
      <c r="I4" s="188"/>
      <c r="J4" s="188"/>
      <c r="K4" s="188"/>
      <c r="L4" s="188"/>
      <c r="M4" s="188"/>
      <c r="N4" s="188"/>
    </row>
    <row r="5" spans="2:14" ht="15.75">
      <c r="B5" s="114"/>
      <c r="C5" s="115"/>
      <c r="D5" s="113"/>
      <c r="E5" s="113"/>
      <c r="F5" s="189" t="s">
        <v>301</v>
      </c>
      <c r="G5" s="189"/>
      <c r="H5" s="190" t="s">
        <v>68</v>
      </c>
      <c r="I5" s="190"/>
      <c r="J5" s="190"/>
      <c r="K5" s="190"/>
      <c r="L5" s="190"/>
      <c r="M5" s="190"/>
      <c r="N5" s="190"/>
    </row>
    <row r="6" spans="2:14" ht="21" thickBot="1">
      <c r="B6" s="116"/>
      <c r="C6" s="49" t="s">
        <v>373</v>
      </c>
      <c r="D6" s="117"/>
      <c r="E6" s="113"/>
      <c r="F6" s="191" t="s">
        <v>374</v>
      </c>
      <c r="G6" s="191"/>
      <c r="H6" s="192">
        <v>45066</v>
      </c>
      <c r="I6" s="192"/>
      <c r="J6" s="192"/>
      <c r="K6" s="118" t="s">
        <v>375</v>
      </c>
      <c r="L6" s="193"/>
      <c r="M6" s="193"/>
      <c r="N6" s="193"/>
    </row>
    <row r="7" spans="2:14" ht="16.5" thickTop="1">
      <c r="B7" s="119"/>
      <c r="C7" s="120"/>
      <c r="D7" s="113"/>
      <c r="E7" s="113"/>
      <c r="F7" s="121"/>
      <c r="G7" s="120"/>
      <c r="H7" s="120"/>
      <c r="I7" s="122"/>
      <c r="J7" s="123"/>
      <c r="K7" s="124"/>
      <c r="L7" s="124"/>
      <c r="M7" s="124"/>
      <c r="N7" s="125"/>
    </row>
    <row r="8" spans="2:14" ht="16.5" thickBot="1">
      <c r="B8" s="126" t="s">
        <v>304</v>
      </c>
      <c r="C8" s="194" t="s">
        <v>86</v>
      </c>
      <c r="D8" s="194"/>
      <c r="E8" s="127"/>
      <c r="F8" s="128" t="s">
        <v>306</v>
      </c>
      <c r="G8" s="195" t="s">
        <v>376</v>
      </c>
      <c r="H8" s="195"/>
      <c r="I8" s="195"/>
      <c r="J8" s="195"/>
      <c r="K8" s="195"/>
      <c r="L8" s="195"/>
      <c r="M8" s="195"/>
      <c r="N8" s="195"/>
    </row>
    <row r="9" spans="2:14" ht="15">
      <c r="B9" s="129" t="s">
        <v>307</v>
      </c>
      <c r="C9" s="196" t="s">
        <v>377</v>
      </c>
      <c r="D9" s="196"/>
      <c r="E9" s="130"/>
      <c r="F9" s="131" t="s">
        <v>309</v>
      </c>
      <c r="G9" s="197" t="s">
        <v>378</v>
      </c>
      <c r="H9" s="197"/>
      <c r="I9" s="197"/>
      <c r="J9" s="197"/>
      <c r="K9" s="197"/>
      <c r="L9" s="197"/>
      <c r="M9" s="197"/>
      <c r="N9" s="197"/>
    </row>
    <row r="10" spans="2:14" ht="15">
      <c r="B10" s="132" t="s">
        <v>311</v>
      </c>
      <c r="C10" s="198"/>
      <c r="D10" s="198"/>
      <c r="E10" s="130"/>
      <c r="F10" s="133" t="s">
        <v>313</v>
      </c>
      <c r="G10" s="199" t="s">
        <v>379</v>
      </c>
      <c r="H10" s="199"/>
      <c r="I10" s="199"/>
      <c r="J10" s="199"/>
      <c r="K10" s="199"/>
      <c r="L10" s="199"/>
      <c r="M10" s="199"/>
      <c r="N10" s="199"/>
    </row>
    <row r="11" spans="2:14" ht="15">
      <c r="B11" s="132" t="s">
        <v>380</v>
      </c>
      <c r="C11" s="198" t="s">
        <v>381</v>
      </c>
      <c r="D11" s="198"/>
      <c r="E11" s="130"/>
      <c r="F11" s="134" t="s">
        <v>382</v>
      </c>
      <c r="G11" s="199" t="s">
        <v>383</v>
      </c>
      <c r="H11" s="199"/>
      <c r="I11" s="199"/>
      <c r="J11" s="199"/>
      <c r="K11" s="199"/>
      <c r="L11" s="199"/>
      <c r="M11" s="199"/>
      <c r="N11" s="199"/>
    </row>
    <row r="12" spans="2:14" ht="15.75">
      <c r="B12" s="135"/>
      <c r="C12" s="113"/>
      <c r="D12" s="113"/>
      <c r="E12" s="113"/>
      <c r="F12" s="121"/>
      <c r="G12" s="136"/>
      <c r="H12" s="136"/>
      <c r="I12" s="136"/>
      <c r="J12" s="113"/>
      <c r="K12" s="113"/>
      <c r="L12" s="113"/>
      <c r="M12" s="137"/>
      <c r="N12" s="138"/>
    </row>
    <row r="13" spans="2:15" ht="15.75">
      <c r="B13" s="139" t="s">
        <v>317</v>
      </c>
      <c r="C13" s="113"/>
      <c r="D13" s="113"/>
      <c r="E13" s="113"/>
      <c r="F13" s="140">
        <v>1</v>
      </c>
      <c r="G13" s="140">
        <v>2</v>
      </c>
      <c r="H13" s="140">
        <v>3</v>
      </c>
      <c r="I13" s="140">
        <v>4</v>
      </c>
      <c r="J13" s="140">
        <v>5</v>
      </c>
      <c r="K13" s="200" t="s">
        <v>7</v>
      </c>
      <c r="L13" s="200"/>
      <c r="M13" s="140" t="s">
        <v>318</v>
      </c>
      <c r="N13" s="141" t="s">
        <v>319</v>
      </c>
      <c r="O13" s="142"/>
    </row>
    <row r="14" spans="2:14" ht="15">
      <c r="B14" s="143" t="s">
        <v>320</v>
      </c>
      <c r="C14" s="144" t="str">
        <f>IF(C9&gt;"",C9,"")</f>
        <v>Ikola Aleksi</v>
      </c>
      <c r="D14" s="144" t="str">
        <f>IF(G9&gt;"",G9,"")</f>
        <v>Illikainen Kasperi</v>
      </c>
      <c r="E14" s="145"/>
      <c r="F14" s="146">
        <v>3</v>
      </c>
      <c r="G14" s="146">
        <v>7</v>
      </c>
      <c r="H14" s="146">
        <v>9</v>
      </c>
      <c r="I14" s="146"/>
      <c r="J14" s="146"/>
      <c r="K14" s="147">
        <f>IF(ISBLANK(F14),"",COUNTIF(F14:J14,"&gt;=0"))</f>
        <v>3</v>
      </c>
      <c r="L14" s="148">
        <f>IF(ISBLANK(F14),"",(IF(LEFT(F14,1)="-",1,0)+IF(LEFT(G14,1)="-",1,0)+IF(LEFT(H14,1)="-",1,0)+IF(LEFT(I14,1)="-",1,0)+IF(LEFT(J14,1)="-",1,0)))</f>
        <v>0</v>
      </c>
      <c r="M14" s="149">
        <f aca="true" t="shared" si="0" ref="M14:N18">IF(K14=3,1,"")</f>
        <v>1</v>
      </c>
      <c r="N14" s="149">
        <f t="shared" si="0"/>
      </c>
    </row>
    <row r="15" spans="2:14" ht="15">
      <c r="B15" s="143" t="s">
        <v>321</v>
      </c>
      <c r="C15" s="144">
        <f>IF(C10&gt;"",C10,"")</f>
      </c>
      <c r="D15" s="144" t="str">
        <f>IF(G10&gt;"",G10,"")</f>
        <v>Sorvoja Jesse</v>
      </c>
      <c r="E15" s="145"/>
      <c r="F15" s="146"/>
      <c r="G15" s="146"/>
      <c r="H15" s="146"/>
      <c r="I15" s="146"/>
      <c r="J15" s="146"/>
      <c r="K15" s="147">
        <f>IF(ISBLANK(F15),"",COUNTIF(F15:J15,"&gt;=0"))</f>
      </c>
      <c r="L15" s="148">
        <f>IF(ISBLANK(F15),"",(IF(LEFT(F15,1)="-",1,0)+IF(LEFT(G15,1)="-",1,0)+IF(LEFT(H15,1)="-",1,0)+IF(LEFT(I15,1)="-",1,0)+IF(LEFT(J15,1)="-",1,0)))</f>
      </c>
      <c r="M15" s="149">
        <f t="shared" si="0"/>
      </c>
      <c r="N15" s="149">
        <f t="shared" si="0"/>
      </c>
    </row>
    <row r="16" spans="2:14" ht="15">
      <c r="B16" s="143" t="s">
        <v>384</v>
      </c>
      <c r="C16" s="144" t="str">
        <f>IF(C11&gt;"",C11,"")</f>
        <v>Ikola Jesse</v>
      </c>
      <c r="D16" s="144" t="str">
        <f>IF(G11&gt;"",G11,"")</f>
        <v>Lauri Heikki</v>
      </c>
      <c r="E16" s="145"/>
      <c r="F16" s="146">
        <v>7</v>
      </c>
      <c r="G16" s="146">
        <v>10</v>
      </c>
      <c r="H16" s="146">
        <v>7</v>
      </c>
      <c r="I16" s="146"/>
      <c r="J16" s="146"/>
      <c r="K16" s="147">
        <f>IF(ISBLANK(F16),"",COUNTIF(F16:J16,"&gt;=0"))</f>
        <v>3</v>
      </c>
      <c r="L16" s="148">
        <f>IF(ISBLANK(F16),"",(IF(LEFT(F16,1)="-",1,0)+IF(LEFT(G16,1)="-",1,0)+IF(LEFT(H16,1)="-",1,0)+IF(LEFT(I16,1)="-",1,0)+IF(LEFT(J16,1)="-",1,0)))</f>
        <v>0</v>
      </c>
      <c r="M16" s="149">
        <f t="shared" si="0"/>
        <v>1</v>
      </c>
      <c r="N16" s="149">
        <f t="shared" si="0"/>
      </c>
    </row>
    <row r="17" spans="2:14" ht="15">
      <c r="B17" s="143" t="s">
        <v>323</v>
      </c>
      <c r="C17" s="144" t="str">
        <f>IF(C9&gt;"",C9,"")</f>
        <v>Ikola Aleksi</v>
      </c>
      <c r="D17" s="144" t="str">
        <f>IF(G10&gt;"",G10,"")</f>
        <v>Sorvoja Jesse</v>
      </c>
      <c r="E17" s="145"/>
      <c r="F17" s="146">
        <v>5</v>
      </c>
      <c r="G17" s="146">
        <v>3</v>
      </c>
      <c r="H17" s="146">
        <v>9</v>
      </c>
      <c r="I17" s="146"/>
      <c r="J17" s="146"/>
      <c r="K17" s="147">
        <f>IF(ISBLANK(F17),"",COUNTIF(F17:J17,"&gt;=0"))</f>
        <v>3</v>
      </c>
      <c r="L17" s="148">
        <f>IF(ISBLANK(F17),"",(IF(LEFT(F17,1)="-",1,0)+IF(LEFT(G17,1)="-",1,0)+IF(LEFT(H17,1)="-",1,0)+IF(LEFT(I17,1)="-",1,0)+IF(LEFT(J17,1)="-",1,0)))</f>
        <v>0</v>
      </c>
      <c r="M17" s="149">
        <f t="shared" si="0"/>
        <v>1</v>
      </c>
      <c r="N17" s="149">
        <f t="shared" si="0"/>
      </c>
    </row>
    <row r="18" spans="2:14" ht="15">
      <c r="B18" s="143" t="s">
        <v>324</v>
      </c>
      <c r="C18" s="144">
        <f>IF(C10&gt;"",C10,"")</f>
      </c>
      <c r="D18" s="144" t="str">
        <f>IF(G9&gt;"",G9,"")</f>
        <v>Illikainen Kasperi</v>
      </c>
      <c r="E18" s="145"/>
      <c r="F18" s="146"/>
      <c r="G18" s="146"/>
      <c r="H18" s="146"/>
      <c r="I18" s="146"/>
      <c r="J18" s="146"/>
      <c r="K18" s="147">
        <f>IF(ISBLANK(F18),"",COUNTIF(F18:J18,"&gt;=0"))</f>
      </c>
      <c r="L18" s="148">
        <f>IF(ISBLANK(F18),"",(IF(LEFT(F18,1)="-",1,0)+IF(LEFT(G18,1)="-",1,0)+IF(LEFT(H18,1)="-",1,0)+IF(LEFT(I18,1)="-",1,0)+IF(LEFT(J18,1)="-",1,0)))</f>
      </c>
      <c r="M18" s="149">
        <f t="shared" si="0"/>
      </c>
      <c r="N18" s="149">
        <f t="shared" si="0"/>
      </c>
    </row>
    <row r="19" spans="2:14" ht="15.75">
      <c r="B19" s="135"/>
      <c r="C19" s="113"/>
      <c r="D19" s="113"/>
      <c r="E19" s="113"/>
      <c r="F19" s="113"/>
      <c r="G19" s="113"/>
      <c r="H19" s="113"/>
      <c r="I19" s="201" t="s">
        <v>325</v>
      </c>
      <c r="J19" s="201"/>
      <c r="K19" s="150">
        <f>SUM(K14:K18)</f>
        <v>9</v>
      </c>
      <c r="L19" s="150">
        <f>SUM(L14:L18)</f>
        <v>0</v>
      </c>
      <c r="M19" s="150">
        <f>SUM(M14:M18)</f>
        <v>3</v>
      </c>
      <c r="N19" s="150">
        <f>SUM(N14:N18)</f>
        <v>0</v>
      </c>
    </row>
    <row r="20" spans="2:14" ht="15.75">
      <c r="B20" s="151" t="s">
        <v>326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52"/>
    </row>
    <row r="21" spans="2:14" ht="15.75">
      <c r="B21" s="153" t="s">
        <v>327</v>
      </c>
      <c r="C21" s="154"/>
      <c r="D21" s="154" t="s">
        <v>328</v>
      </c>
      <c r="E21" s="155"/>
      <c r="F21" s="154"/>
      <c r="G21" s="154" t="s">
        <v>32</v>
      </c>
      <c r="H21" s="155"/>
      <c r="I21" s="154"/>
      <c r="J21" s="156" t="s">
        <v>329</v>
      </c>
      <c r="K21" s="117"/>
      <c r="L21" s="113"/>
      <c r="M21" s="113"/>
      <c r="N21" s="152"/>
    </row>
    <row r="22" spans="2:14" ht="18.75" thickBot="1">
      <c r="B22" s="135"/>
      <c r="C22" s="113"/>
      <c r="D22" s="113"/>
      <c r="E22" s="113"/>
      <c r="F22" s="113"/>
      <c r="G22" s="113"/>
      <c r="H22" s="113"/>
      <c r="I22" s="113"/>
      <c r="J22" s="202" t="str">
        <f>IF(M19=3,C8,IF(N19=3,G8,""))</f>
        <v>KoKu</v>
      </c>
      <c r="K22" s="202"/>
      <c r="L22" s="202"/>
      <c r="M22" s="202"/>
      <c r="N22" s="202"/>
    </row>
    <row r="23" spans="2:14" ht="18.75" thickBot="1">
      <c r="B23" s="157"/>
      <c r="C23" s="158"/>
      <c r="D23" s="158"/>
      <c r="E23" s="158"/>
      <c r="F23" s="158"/>
      <c r="G23" s="158"/>
      <c r="H23" s="158"/>
      <c r="I23" s="158"/>
      <c r="J23" s="159"/>
      <c r="K23" s="159"/>
      <c r="L23" s="159"/>
      <c r="M23" s="159"/>
      <c r="N23" s="160"/>
    </row>
    <row r="24" ht="15.75" thickTop="1">
      <c r="B24" s="142" t="s">
        <v>385</v>
      </c>
    </row>
    <row r="25" ht="15">
      <c r="B25" s="41" t="s">
        <v>386</v>
      </c>
    </row>
    <row r="26" ht="15">
      <c r="B26" s="41" t="s">
        <v>387</v>
      </c>
    </row>
    <row r="27" ht="15.75" thickBot="1"/>
    <row r="28" spans="2:14" ht="16.5" thickTop="1">
      <c r="B28" s="107"/>
      <c r="C28" s="108"/>
      <c r="D28" s="109"/>
      <c r="E28" s="109"/>
      <c r="F28" s="185" t="s">
        <v>297</v>
      </c>
      <c r="G28" s="185"/>
      <c r="H28" s="186" t="s">
        <v>0</v>
      </c>
      <c r="I28" s="186"/>
      <c r="J28" s="186"/>
      <c r="K28" s="186"/>
      <c r="L28" s="186"/>
      <c r="M28" s="186"/>
      <c r="N28" s="186"/>
    </row>
    <row r="29" spans="2:14" ht="15.75">
      <c r="B29" s="110"/>
      <c r="C29" s="111" t="s">
        <v>298</v>
      </c>
      <c r="D29" s="112"/>
      <c r="E29" s="113"/>
      <c r="F29" s="187" t="s">
        <v>299</v>
      </c>
      <c r="G29" s="187"/>
      <c r="H29" s="188" t="s">
        <v>25</v>
      </c>
      <c r="I29" s="188"/>
      <c r="J29" s="188"/>
      <c r="K29" s="188"/>
      <c r="L29" s="188"/>
      <c r="M29" s="188"/>
      <c r="N29" s="188"/>
    </row>
    <row r="30" spans="2:14" ht="15.75">
      <c r="B30" s="114"/>
      <c r="C30" s="115"/>
      <c r="D30" s="113"/>
      <c r="E30" s="113"/>
      <c r="F30" s="189" t="s">
        <v>301</v>
      </c>
      <c r="G30" s="189"/>
      <c r="H30" s="190" t="s">
        <v>68</v>
      </c>
      <c r="I30" s="190"/>
      <c r="J30" s="190"/>
      <c r="K30" s="190"/>
      <c r="L30" s="190"/>
      <c r="M30" s="190"/>
      <c r="N30" s="190"/>
    </row>
    <row r="31" spans="2:14" ht="21" thickBot="1">
      <c r="B31" s="116"/>
      <c r="C31" s="49" t="s">
        <v>373</v>
      </c>
      <c r="D31" s="117"/>
      <c r="E31" s="113"/>
      <c r="F31" s="191" t="s">
        <v>374</v>
      </c>
      <c r="G31" s="191"/>
      <c r="H31" s="192">
        <v>45066</v>
      </c>
      <c r="I31" s="192"/>
      <c r="J31" s="192"/>
      <c r="K31" s="118" t="s">
        <v>375</v>
      </c>
      <c r="L31" s="193"/>
      <c r="M31" s="193"/>
      <c r="N31" s="193"/>
    </row>
    <row r="32" spans="2:14" ht="16.5" thickTop="1">
      <c r="B32" s="119"/>
      <c r="C32" s="120"/>
      <c r="D32" s="113"/>
      <c r="E32" s="113"/>
      <c r="F32" s="121"/>
      <c r="G32" s="120"/>
      <c r="H32" s="120"/>
      <c r="I32" s="122"/>
      <c r="J32" s="123"/>
      <c r="K32" s="124"/>
      <c r="L32" s="124"/>
      <c r="M32" s="124"/>
      <c r="N32" s="125"/>
    </row>
    <row r="33" spans="2:14" ht="16.5" thickBot="1">
      <c r="B33" s="126" t="s">
        <v>304</v>
      </c>
      <c r="C33" s="194" t="s">
        <v>343</v>
      </c>
      <c r="D33" s="194"/>
      <c r="E33" s="127"/>
      <c r="F33" s="128" t="s">
        <v>306</v>
      </c>
      <c r="G33" s="195" t="s">
        <v>388</v>
      </c>
      <c r="H33" s="195"/>
      <c r="I33" s="195"/>
      <c r="J33" s="195"/>
      <c r="K33" s="195"/>
      <c r="L33" s="195"/>
      <c r="M33" s="195"/>
      <c r="N33" s="195"/>
    </row>
    <row r="34" spans="2:14" ht="15">
      <c r="B34" s="129" t="s">
        <v>307</v>
      </c>
      <c r="C34" s="196" t="s">
        <v>389</v>
      </c>
      <c r="D34" s="196"/>
      <c r="E34" s="130"/>
      <c r="F34" s="131" t="s">
        <v>309</v>
      </c>
      <c r="G34" s="197" t="s">
        <v>390</v>
      </c>
      <c r="H34" s="197"/>
      <c r="I34" s="197"/>
      <c r="J34" s="197"/>
      <c r="K34" s="197"/>
      <c r="L34" s="197"/>
      <c r="M34" s="197"/>
      <c r="N34" s="197"/>
    </row>
    <row r="35" spans="2:14" ht="15">
      <c r="B35" s="132" t="s">
        <v>311</v>
      </c>
      <c r="C35" s="198" t="s">
        <v>391</v>
      </c>
      <c r="D35" s="198"/>
      <c r="E35" s="130"/>
      <c r="F35" s="133" t="s">
        <v>313</v>
      </c>
      <c r="G35" s="199" t="s">
        <v>392</v>
      </c>
      <c r="H35" s="199"/>
      <c r="I35" s="199"/>
      <c r="J35" s="199"/>
      <c r="K35" s="199"/>
      <c r="L35" s="199"/>
      <c r="M35" s="199"/>
      <c r="N35" s="199"/>
    </row>
    <row r="36" spans="2:14" ht="15">
      <c r="B36" s="132" t="s">
        <v>380</v>
      </c>
      <c r="C36" s="198" t="s">
        <v>357</v>
      </c>
      <c r="D36" s="198"/>
      <c r="E36" s="130"/>
      <c r="F36" s="134" t="s">
        <v>382</v>
      </c>
      <c r="G36" s="199" t="s">
        <v>393</v>
      </c>
      <c r="H36" s="199"/>
      <c r="I36" s="199"/>
      <c r="J36" s="199"/>
      <c r="K36" s="199"/>
      <c r="L36" s="199"/>
      <c r="M36" s="199"/>
      <c r="N36" s="199"/>
    </row>
    <row r="37" spans="2:14" ht="15.75">
      <c r="B37" s="135"/>
      <c r="C37" s="113"/>
      <c r="D37" s="113"/>
      <c r="E37" s="113"/>
      <c r="F37" s="121"/>
      <c r="G37" s="136"/>
      <c r="H37" s="136"/>
      <c r="I37" s="136"/>
      <c r="J37" s="113"/>
      <c r="K37" s="113"/>
      <c r="L37" s="113"/>
      <c r="M37" s="137"/>
      <c r="N37" s="138"/>
    </row>
    <row r="38" spans="2:14" ht="15.75">
      <c r="B38" s="139" t="s">
        <v>317</v>
      </c>
      <c r="C38" s="113"/>
      <c r="D38" s="113"/>
      <c r="E38" s="113"/>
      <c r="F38" s="140">
        <v>1</v>
      </c>
      <c r="G38" s="140">
        <v>2</v>
      </c>
      <c r="H38" s="140">
        <v>3</v>
      </c>
      <c r="I38" s="140">
        <v>4</v>
      </c>
      <c r="J38" s="140">
        <v>5</v>
      </c>
      <c r="K38" s="200" t="s">
        <v>7</v>
      </c>
      <c r="L38" s="200"/>
      <c r="M38" s="140" t="s">
        <v>318</v>
      </c>
      <c r="N38" s="141" t="s">
        <v>319</v>
      </c>
    </row>
    <row r="39" spans="2:14" ht="15">
      <c r="B39" s="143" t="s">
        <v>320</v>
      </c>
      <c r="C39" s="144" t="str">
        <f>IF(C34&gt;"",C34,"")</f>
        <v>Perkkiö Lenni</v>
      </c>
      <c r="D39" s="144" t="str">
        <f>IF(G34&gt;"",G34,"")</f>
        <v>Jokitalo Roni</v>
      </c>
      <c r="E39" s="145"/>
      <c r="F39" s="146">
        <v>5</v>
      </c>
      <c r="G39" s="146">
        <v>5</v>
      </c>
      <c r="H39" s="146">
        <v>3</v>
      </c>
      <c r="I39" s="146"/>
      <c r="J39" s="146"/>
      <c r="K39" s="147">
        <f>IF(ISBLANK(F39),"",COUNTIF(F39:J39,"&gt;=0"))</f>
        <v>3</v>
      </c>
      <c r="L39" s="148">
        <f>IF(ISBLANK(F39),"",(IF(LEFT(F39,1)="-",1,0)+IF(LEFT(G39,1)="-",1,0)+IF(LEFT(H39,1)="-",1,0)+IF(LEFT(I39,1)="-",1,0)+IF(LEFT(J39,1)="-",1,0)))</f>
        <v>0</v>
      </c>
      <c r="M39" s="149">
        <f aca="true" t="shared" si="1" ref="M39:N43">IF(K39=3,1,"")</f>
        <v>1</v>
      </c>
      <c r="N39" s="149">
        <f t="shared" si="1"/>
      </c>
    </row>
    <row r="40" spans="2:14" ht="15">
      <c r="B40" s="143" t="s">
        <v>321</v>
      </c>
      <c r="C40" s="144" t="str">
        <f>IF(C35&gt;"",C35,"")</f>
        <v>Niemelä Konsta</v>
      </c>
      <c r="D40" s="144" t="str">
        <f>IF(G35&gt;"",G35,"")</f>
        <v>Kallio Otto</v>
      </c>
      <c r="E40" s="145"/>
      <c r="F40" s="146">
        <v>7</v>
      </c>
      <c r="G40" s="146">
        <v>6</v>
      </c>
      <c r="H40" s="146">
        <v>5</v>
      </c>
      <c r="I40" s="146"/>
      <c r="J40" s="146"/>
      <c r="K40" s="147">
        <f>IF(ISBLANK(F40),"",COUNTIF(F40:J40,"&gt;=0"))</f>
        <v>3</v>
      </c>
      <c r="L40" s="148">
        <f>IF(ISBLANK(F40),"",(IF(LEFT(F40,1)="-",1,0)+IF(LEFT(G40,1)="-",1,0)+IF(LEFT(H40,1)="-",1,0)+IF(LEFT(I40,1)="-",1,0)+IF(LEFT(J40,1)="-",1,0)))</f>
        <v>0</v>
      </c>
      <c r="M40" s="149">
        <f t="shared" si="1"/>
        <v>1</v>
      </c>
      <c r="N40" s="149">
        <f t="shared" si="1"/>
      </c>
    </row>
    <row r="41" spans="2:14" ht="15">
      <c r="B41" s="143" t="s">
        <v>384</v>
      </c>
      <c r="C41" s="144" t="str">
        <f>IF(C36&gt;"",C36,"")</f>
        <v>Mäkelä Eetu</v>
      </c>
      <c r="D41" s="144" t="str">
        <f>IF(G36&gt;"",G36,"")</f>
        <v>Haak Tito</v>
      </c>
      <c r="E41" s="145"/>
      <c r="F41" s="146">
        <v>3</v>
      </c>
      <c r="G41" s="146">
        <v>7</v>
      </c>
      <c r="H41" s="146">
        <v>0</v>
      </c>
      <c r="I41" s="146"/>
      <c r="J41" s="146"/>
      <c r="K41" s="147">
        <f>IF(ISBLANK(F41),"",COUNTIF(F41:J41,"&gt;=0"))</f>
        <v>3</v>
      </c>
      <c r="L41" s="148">
        <f>IF(ISBLANK(F41),"",(IF(LEFT(F41,1)="-",1,0)+IF(LEFT(G41,1)="-",1,0)+IF(LEFT(H41,1)="-",1,0)+IF(LEFT(I41,1)="-",1,0)+IF(LEFT(J41,1)="-",1,0)))</f>
        <v>0</v>
      </c>
      <c r="M41" s="149">
        <f t="shared" si="1"/>
        <v>1</v>
      </c>
      <c r="N41" s="149">
        <f t="shared" si="1"/>
      </c>
    </row>
    <row r="42" spans="2:14" ht="15">
      <c r="B42" s="143" t="s">
        <v>323</v>
      </c>
      <c r="C42" s="144" t="str">
        <f>IF(C34&gt;"",C34,"")</f>
        <v>Perkkiö Lenni</v>
      </c>
      <c r="D42" s="144" t="str">
        <f>IF(G35&gt;"",G35,"")</f>
        <v>Kallio Otto</v>
      </c>
      <c r="E42" s="145"/>
      <c r="F42" s="146"/>
      <c r="G42" s="146"/>
      <c r="H42" s="146"/>
      <c r="I42" s="146"/>
      <c r="J42" s="146"/>
      <c r="K42" s="147">
        <f>IF(ISBLANK(F42),"",COUNTIF(F42:J42,"&gt;=0"))</f>
      </c>
      <c r="L42" s="148">
        <f>IF(ISBLANK(F42),"",(IF(LEFT(F42,1)="-",1,0)+IF(LEFT(G42,1)="-",1,0)+IF(LEFT(H42,1)="-",1,0)+IF(LEFT(I42,1)="-",1,0)+IF(LEFT(J42,1)="-",1,0)))</f>
      </c>
      <c r="M42" s="149">
        <f t="shared" si="1"/>
      </c>
      <c r="N42" s="149">
        <f t="shared" si="1"/>
      </c>
    </row>
    <row r="43" spans="2:14" ht="15">
      <c r="B43" s="143" t="s">
        <v>324</v>
      </c>
      <c r="C43" s="144" t="str">
        <f>IF(C35&gt;"",C35,"")</f>
        <v>Niemelä Konsta</v>
      </c>
      <c r="D43" s="144" t="str">
        <f>IF(G34&gt;"",G34,"")</f>
        <v>Jokitalo Roni</v>
      </c>
      <c r="E43" s="145"/>
      <c r="F43" s="146"/>
      <c r="G43" s="146"/>
      <c r="H43" s="146"/>
      <c r="I43" s="146"/>
      <c r="J43" s="146"/>
      <c r="K43" s="147">
        <f>IF(ISBLANK(F43),"",COUNTIF(F43:J43,"&gt;=0"))</f>
      </c>
      <c r="L43" s="148">
        <f>IF(ISBLANK(F43),"",(IF(LEFT(F43,1)="-",1,0)+IF(LEFT(G43,1)="-",1,0)+IF(LEFT(H43,1)="-",1,0)+IF(LEFT(I43,1)="-",1,0)+IF(LEFT(J43,1)="-",1,0)))</f>
      </c>
      <c r="M43" s="149">
        <f t="shared" si="1"/>
      </c>
      <c r="N43" s="149">
        <f t="shared" si="1"/>
      </c>
    </row>
    <row r="44" spans="2:14" ht="15.75">
      <c r="B44" s="135"/>
      <c r="C44" s="113"/>
      <c r="D44" s="113"/>
      <c r="E44" s="113"/>
      <c r="F44" s="113"/>
      <c r="G44" s="113"/>
      <c r="H44" s="113"/>
      <c r="I44" s="201" t="s">
        <v>325</v>
      </c>
      <c r="J44" s="201"/>
      <c r="K44" s="150">
        <f>SUM(K39:K43)</f>
        <v>9</v>
      </c>
      <c r="L44" s="150">
        <f>SUM(L39:L43)</f>
        <v>0</v>
      </c>
      <c r="M44" s="150">
        <f>SUM(M39:M43)</f>
        <v>3</v>
      </c>
      <c r="N44" s="150">
        <f>SUM(N39:N43)</f>
        <v>0</v>
      </c>
    </row>
    <row r="45" spans="2:14" ht="15.75">
      <c r="B45" s="151" t="s">
        <v>326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52"/>
    </row>
    <row r="46" spans="2:14" ht="15.75">
      <c r="B46" s="153" t="s">
        <v>327</v>
      </c>
      <c r="C46" s="154"/>
      <c r="D46" s="154" t="s">
        <v>328</v>
      </c>
      <c r="E46" s="155"/>
      <c r="F46" s="154"/>
      <c r="G46" s="154" t="s">
        <v>32</v>
      </c>
      <c r="H46" s="155"/>
      <c r="I46" s="154"/>
      <c r="J46" s="156" t="s">
        <v>329</v>
      </c>
      <c r="K46" s="117"/>
      <c r="L46" s="113"/>
      <c r="M46" s="113"/>
      <c r="N46" s="152"/>
    </row>
    <row r="47" spans="2:14" ht="18.75" thickBot="1">
      <c r="B47" s="135"/>
      <c r="C47" s="113"/>
      <c r="D47" s="113"/>
      <c r="E47" s="113"/>
      <c r="F47" s="113"/>
      <c r="G47" s="113"/>
      <c r="H47" s="113"/>
      <c r="I47" s="113"/>
      <c r="J47" s="202" t="str">
        <f>IF(M44=3,C33,IF(N44=3,G33,""))</f>
        <v>OPT-86 3</v>
      </c>
      <c r="K47" s="202"/>
      <c r="L47" s="202"/>
      <c r="M47" s="202"/>
      <c r="N47" s="202"/>
    </row>
    <row r="48" spans="2:14" ht="18.75" thickBot="1">
      <c r="B48" s="157"/>
      <c r="C48" s="158"/>
      <c r="D48" s="158"/>
      <c r="E48" s="158"/>
      <c r="F48" s="158"/>
      <c r="G48" s="158"/>
      <c r="H48" s="158"/>
      <c r="I48" s="158"/>
      <c r="J48" s="159"/>
      <c r="K48" s="159"/>
      <c r="L48" s="159"/>
      <c r="M48" s="159"/>
      <c r="N48" s="160"/>
    </row>
    <row r="49" ht="15.75" thickTop="1">
      <c r="B49" s="142" t="s">
        <v>385</v>
      </c>
    </row>
    <row r="50" ht="15">
      <c r="B50" s="41" t="s">
        <v>386</v>
      </c>
    </row>
    <row r="51" ht="15">
      <c r="B51" s="41" t="s">
        <v>387</v>
      </c>
    </row>
    <row r="52" ht="15.75" thickBot="1"/>
    <row r="53" spans="2:14" ht="16.5" thickTop="1">
      <c r="B53" s="107"/>
      <c r="C53" s="108"/>
      <c r="D53" s="109"/>
      <c r="E53" s="109"/>
      <c r="F53" s="185" t="s">
        <v>297</v>
      </c>
      <c r="G53" s="185"/>
      <c r="H53" s="186" t="s">
        <v>0</v>
      </c>
      <c r="I53" s="186"/>
      <c r="J53" s="186"/>
      <c r="K53" s="186"/>
      <c r="L53" s="186"/>
      <c r="M53" s="186"/>
      <c r="N53" s="186"/>
    </row>
    <row r="54" spans="2:14" ht="15.75">
      <c r="B54" s="110"/>
      <c r="C54" s="111" t="s">
        <v>298</v>
      </c>
      <c r="D54" s="112"/>
      <c r="E54" s="113"/>
      <c r="F54" s="187" t="s">
        <v>299</v>
      </c>
      <c r="G54" s="187"/>
      <c r="H54" s="188" t="s">
        <v>25</v>
      </c>
      <c r="I54" s="188"/>
      <c r="J54" s="188"/>
      <c r="K54" s="188"/>
      <c r="L54" s="188"/>
      <c r="M54" s="188"/>
      <c r="N54" s="188"/>
    </row>
    <row r="55" spans="2:14" ht="15.75">
      <c r="B55" s="114"/>
      <c r="C55" s="115"/>
      <c r="D55" s="113"/>
      <c r="E55" s="113"/>
      <c r="F55" s="189" t="s">
        <v>301</v>
      </c>
      <c r="G55" s="189"/>
      <c r="H55" s="190" t="s">
        <v>68</v>
      </c>
      <c r="I55" s="190"/>
      <c r="J55" s="190"/>
      <c r="K55" s="190"/>
      <c r="L55" s="190"/>
      <c r="M55" s="190"/>
      <c r="N55" s="190"/>
    </row>
    <row r="56" spans="2:14" ht="21" thickBot="1">
      <c r="B56" s="116"/>
      <c r="C56" s="49" t="s">
        <v>373</v>
      </c>
      <c r="D56" s="117"/>
      <c r="E56" s="113"/>
      <c r="F56" s="191" t="s">
        <v>374</v>
      </c>
      <c r="G56" s="191"/>
      <c r="H56" s="192">
        <v>45066</v>
      </c>
      <c r="I56" s="192"/>
      <c r="J56" s="192"/>
      <c r="K56" s="118" t="s">
        <v>375</v>
      </c>
      <c r="L56" s="193"/>
      <c r="M56" s="193"/>
      <c r="N56" s="193"/>
    </row>
    <row r="57" spans="2:14" ht="16.5" thickTop="1">
      <c r="B57" s="119"/>
      <c r="C57" s="120"/>
      <c r="D57" s="113"/>
      <c r="E57" s="113"/>
      <c r="F57" s="121"/>
      <c r="G57" s="120"/>
      <c r="H57" s="120"/>
      <c r="I57" s="122"/>
      <c r="J57" s="123"/>
      <c r="K57" s="124"/>
      <c r="L57" s="124"/>
      <c r="M57" s="124"/>
      <c r="N57" s="125"/>
    </row>
    <row r="58" spans="2:14" ht="16.5" thickBot="1">
      <c r="B58" s="126" t="s">
        <v>304</v>
      </c>
      <c r="C58" s="194" t="s">
        <v>44</v>
      </c>
      <c r="D58" s="194"/>
      <c r="E58" s="127"/>
      <c r="F58" s="128" t="s">
        <v>306</v>
      </c>
      <c r="G58" s="195" t="s">
        <v>394</v>
      </c>
      <c r="H58" s="195"/>
      <c r="I58" s="195"/>
      <c r="J58" s="195"/>
      <c r="K58" s="195"/>
      <c r="L58" s="195"/>
      <c r="M58" s="195"/>
      <c r="N58" s="195"/>
    </row>
    <row r="59" spans="2:14" ht="15">
      <c r="B59" s="129" t="s">
        <v>307</v>
      </c>
      <c r="C59" s="196" t="s">
        <v>395</v>
      </c>
      <c r="D59" s="196"/>
      <c r="E59" s="130"/>
      <c r="F59" s="131" t="s">
        <v>309</v>
      </c>
      <c r="G59" s="197" t="s">
        <v>396</v>
      </c>
      <c r="H59" s="197"/>
      <c r="I59" s="197"/>
      <c r="J59" s="197"/>
      <c r="K59" s="197"/>
      <c r="L59" s="197"/>
      <c r="M59" s="197"/>
      <c r="N59" s="197"/>
    </row>
    <row r="60" spans="2:14" ht="15">
      <c r="B60" s="132" t="s">
        <v>311</v>
      </c>
      <c r="C60" s="198" t="s">
        <v>339</v>
      </c>
      <c r="D60" s="198"/>
      <c r="E60" s="130"/>
      <c r="F60" s="133" t="s">
        <v>313</v>
      </c>
      <c r="G60" s="199" t="s">
        <v>397</v>
      </c>
      <c r="H60" s="199"/>
      <c r="I60" s="199"/>
      <c r="J60" s="199"/>
      <c r="K60" s="199"/>
      <c r="L60" s="199"/>
      <c r="M60" s="199"/>
      <c r="N60" s="199"/>
    </row>
    <row r="61" spans="2:14" ht="15">
      <c r="B61" s="132" t="s">
        <v>380</v>
      </c>
      <c r="C61" s="198" t="s">
        <v>398</v>
      </c>
      <c r="D61" s="198"/>
      <c r="E61" s="130"/>
      <c r="F61" s="134" t="s">
        <v>382</v>
      </c>
      <c r="G61" s="199" t="s">
        <v>399</v>
      </c>
      <c r="H61" s="199"/>
      <c r="I61" s="199"/>
      <c r="J61" s="199"/>
      <c r="K61" s="199"/>
      <c r="L61" s="199"/>
      <c r="M61" s="199"/>
      <c r="N61" s="199"/>
    </row>
    <row r="62" spans="2:14" ht="15.75">
      <c r="B62" s="135"/>
      <c r="C62" s="113"/>
      <c r="D62" s="113"/>
      <c r="E62" s="113"/>
      <c r="F62" s="121"/>
      <c r="G62" s="136"/>
      <c r="H62" s="136"/>
      <c r="I62" s="136"/>
      <c r="J62" s="113"/>
      <c r="K62" s="113"/>
      <c r="L62" s="113"/>
      <c r="M62" s="137"/>
      <c r="N62" s="138"/>
    </row>
    <row r="63" spans="2:14" ht="15.75">
      <c r="B63" s="139" t="s">
        <v>317</v>
      </c>
      <c r="C63" s="113"/>
      <c r="D63" s="113"/>
      <c r="E63" s="113"/>
      <c r="F63" s="140">
        <v>1</v>
      </c>
      <c r="G63" s="140">
        <v>2</v>
      </c>
      <c r="H63" s="140">
        <v>3</v>
      </c>
      <c r="I63" s="140">
        <v>4</v>
      </c>
      <c r="J63" s="140">
        <v>5</v>
      </c>
      <c r="K63" s="200" t="s">
        <v>7</v>
      </c>
      <c r="L63" s="200"/>
      <c r="M63" s="140" t="s">
        <v>318</v>
      </c>
      <c r="N63" s="141" t="s">
        <v>319</v>
      </c>
    </row>
    <row r="64" spans="2:14" ht="15">
      <c r="B64" s="143" t="s">
        <v>320</v>
      </c>
      <c r="C64" s="144" t="str">
        <f>IF(C59&gt;"",C59,"")</f>
        <v>Vahtola Sisu</v>
      </c>
      <c r="D64" s="144" t="str">
        <f>IF(G59&gt;"",G59,"")</f>
        <v>Savola Onni</v>
      </c>
      <c r="E64" s="145"/>
      <c r="F64" s="146">
        <v>2</v>
      </c>
      <c r="G64" s="146">
        <v>2</v>
      </c>
      <c r="H64" s="146">
        <v>4</v>
      </c>
      <c r="I64" s="146"/>
      <c r="J64" s="146"/>
      <c r="K64" s="147">
        <f>IF(ISBLANK(F64),"",COUNTIF(F64:J64,"&gt;=0"))</f>
        <v>3</v>
      </c>
      <c r="L64" s="148">
        <f>IF(ISBLANK(F64),"",(IF(LEFT(F64,1)="-",1,0)+IF(LEFT(G64,1)="-",1,0)+IF(LEFT(H64,1)="-",1,0)+IF(LEFT(I64,1)="-",1,0)+IF(LEFT(J64,1)="-",1,0)))</f>
        <v>0</v>
      </c>
      <c r="M64" s="149">
        <f aca="true" t="shared" si="2" ref="M64:N68">IF(K64=3,1,"")</f>
        <v>1</v>
      </c>
      <c r="N64" s="149">
        <f t="shared" si="2"/>
      </c>
    </row>
    <row r="65" spans="2:14" ht="15">
      <c r="B65" s="143" t="s">
        <v>321</v>
      </c>
      <c r="C65" s="144" t="str">
        <f>IF(C60&gt;"",C60,"")</f>
        <v>Vahtola Otso</v>
      </c>
      <c r="D65" s="144" t="str">
        <f>IF(G60&gt;"",G60,"")</f>
        <v>Lampinen Kaarlo</v>
      </c>
      <c r="E65" s="145"/>
      <c r="F65" s="146">
        <v>8</v>
      </c>
      <c r="G65" s="146">
        <v>8</v>
      </c>
      <c r="H65" s="146">
        <v>2</v>
      </c>
      <c r="I65" s="146"/>
      <c r="J65" s="146"/>
      <c r="K65" s="147">
        <f>IF(ISBLANK(F65),"",COUNTIF(F65:J65,"&gt;=0"))</f>
        <v>3</v>
      </c>
      <c r="L65" s="148">
        <f>IF(ISBLANK(F65),"",(IF(LEFT(F65,1)="-",1,0)+IF(LEFT(G65,1)="-",1,0)+IF(LEFT(H65,1)="-",1,0)+IF(LEFT(I65,1)="-",1,0)+IF(LEFT(J65,1)="-",1,0)))</f>
        <v>0</v>
      </c>
      <c r="M65" s="149">
        <f t="shared" si="2"/>
        <v>1</v>
      </c>
      <c r="N65" s="149">
        <f t="shared" si="2"/>
      </c>
    </row>
    <row r="66" spans="2:14" ht="15">
      <c r="B66" s="143" t="s">
        <v>384</v>
      </c>
      <c r="C66" s="144" t="str">
        <f>IF(C61&gt;"",C61,"")</f>
        <v>Niskala Rymy</v>
      </c>
      <c r="D66" s="144" t="str">
        <f>IF(G61&gt;"",G61,"")</f>
        <v>Tervaskanto Manu</v>
      </c>
      <c r="E66" s="145"/>
      <c r="F66" s="146">
        <v>3</v>
      </c>
      <c r="G66" s="146">
        <v>7</v>
      </c>
      <c r="H66" s="146">
        <v>5</v>
      </c>
      <c r="I66" s="146"/>
      <c r="J66" s="146"/>
      <c r="K66" s="147">
        <f>IF(ISBLANK(F66),"",COUNTIF(F66:J66,"&gt;=0"))</f>
        <v>3</v>
      </c>
      <c r="L66" s="148">
        <f>IF(ISBLANK(F66),"",(IF(LEFT(F66,1)="-",1,0)+IF(LEFT(G66,1)="-",1,0)+IF(LEFT(H66,1)="-",1,0)+IF(LEFT(I66,1)="-",1,0)+IF(LEFT(J66,1)="-",1,0)))</f>
        <v>0</v>
      </c>
      <c r="M66" s="149">
        <f t="shared" si="2"/>
        <v>1</v>
      </c>
      <c r="N66" s="149">
        <f t="shared" si="2"/>
      </c>
    </row>
    <row r="67" spans="2:14" ht="15">
      <c r="B67" s="143" t="s">
        <v>323</v>
      </c>
      <c r="C67" s="144" t="str">
        <f>IF(C59&gt;"",C59,"")</f>
        <v>Vahtola Sisu</v>
      </c>
      <c r="D67" s="144" t="str">
        <f>IF(G60&gt;"",G60,"")</f>
        <v>Lampinen Kaarlo</v>
      </c>
      <c r="E67" s="145"/>
      <c r="F67" s="146"/>
      <c r="G67" s="146"/>
      <c r="H67" s="146"/>
      <c r="I67" s="146"/>
      <c r="J67" s="146"/>
      <c r="K67" s="147">
        <f>IF(ISBLANK(F67),"",COUNTIF(F67:J67,"&gt;=0"))</f>
      </c>
      <c r="L67" s="148">
        <f>IF(ISBLANK(F67),"",(IF(LEFT(F67,1)="-",1,0)+IF(LEFT(G67,1)="-",1,0)+IF(LEFT(H67,1)="-",1,0)+IF(LEFT(I67,1)="-",1,0)+IF(LEFT(J67,1)="-",1,0)))</f>
      </c>
      <c r="M67" s="149">
        <f t="shared" si="2"/>
      </c>
      <c r="N67" s="149">
        <f t="shared" si="2"/>
      </c>
    </row>
    <row r="68" spans="2:14" ht="15">
      <c r="B68" s="143" t="s">
        <v>324</v>
      </c>
      <c r="C68" s="144" t="str">
        <f>IF(C60&gt;"",C60,"")</f>
        <v>Vahtola Otso</v>
      </c>
      <c r="D68" s="144" t="str">
        <f>IF(G59&gt;"",G59,"")</f>
        <v>Savola Onni</v>
      </c>
      <c r="E68" s="145"/>
      <c r="F68" s="146"/>
      <c r="G68" s="146"/>
      <c r="H68" s="146"/>
      <c r="I68" s="146"/>
      <c r="J68" s="146"/>
      <c r="K68" s="147">
        <f>IF(ISBLANK(F68),"",COUNTIF(F68:J68,"&gt;=0"))</f>
      </c>
      <c r="L68" s="148">
        <f>IF(ISBLANK(F68),"",(IF(LEFT(F68,1)="-",1,0)+IF(LEFT(G68,1)="-",1,0)+IF(LEFT(H68,1)="-",1,0)+IF(LEFT(I68,1)="-",1,0)+IF(LEFT(J68,1)="-",1,0)))</f>
      </c>
      <c r="M68" s="149">
        <f t="shared" si="2"/>
      </c>
      <c r="N68" s="149">
        <f t="shared" si="2"/>
      </c>
    </row>
    <row r="69" spans="2:14" ht="15.75">
      <c r="B69" s="135"/>
      <c r="C69" s="113"/>
      <c r="D69" s="113"/>
      <c r="E69" s="113"/>
      <c r="F69" s="113"/>
      <c r="G69" s="113"/>
      <c r="H69" s="113"/>
      <c r="I69" s="201" t="s">
        <v>325</v>
      </c>
      <c r="J69" s="201"/>
      <c r="K69" s="150">
        <f>SUM(K64:K68)</f>
        <v>9</v>
      </c>
      <c r="L69" s="150">
        <f>SUM(L64:L68)</f>
        <v>0</v>
      </c>
      <c r="M69" s="150">
        <f>SUM(M64:M68)</f>
        <v>3</v>
      </c>
      <c r="N69" s="150">
        <f>SUM(N64:N68)</f>
        <v>0</v>
      </c>
    </row>
    <row r="70" spans="2:14" ht="15.75">
      <c r="B70" s="151" t="s">
        <v>326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52"/>
    </row>
    <row r="71" spans="2:14" ht="15.75">
      <c r="B71" s="153" t="s">
        <v>327</v>
      </c>
      <c r="C71" s="154"/>
      <c r="D71" s="154" t="s">
        <v>328</v>
      </c>
      <c r="E71" s="155"/>
      <c r="F71" s="154"/>
      <c r="G71" s="154" t="s">
        <v>32</v>
      </c>
      <c r="H71" s="155"/>
      <c r="I71" s="154"/>
      <c r="J71" s="156" t="s">
        <v>329</v>
      </c>
      <c r="K71" s="117"/>
      <c r="L71" s="113"/>
      <c r="M71" s="113"/>
      <c r="N71" s="152"/>
    </row>
    <row r="72" spans="2:14" ht="18.75" thickBot="1">
      <c r="B72" s="135"/>
      <c r="C72" s="113"/>
      <c r="D72" s="113"/>
      <c r="E72" s="113"/>
      <c r="F72" s="113"/>
      <c r="G72" s="113"/>
      <c r="H72" s="113"/>
      <c r="I72" s="113"/>
      <c r="J72" s="202" t="str">
        <f>IF(M69=3,C58,IF(N69=3,G58,""))</f>
        <v>Heitto</v>
      </c>
      <c r="K72" s="202"/>
      <c r="L72" s="202"/>
      <c r="M72" s="202"/>
      <c r="N72" s="202"/>
    </row>
    <row r="73" spans="2:14" ht="18.75" thickBot="1">
      <c r="B73" s="157"/>
      <c r="C73" s="158"/>
      <c r="D73" s="158"/>
      <c r="E73" s="158"/>
      <c r="F73" s="158"/>
      <c r="G73" s="158"/>
      <c r="H73" s="158"/>
      <c r="I73" s="158"/>
      <c r="J73" s="159"/>
      <c r="K73" s="159"/>
      <c r="L73" s="159"/>
      <c r="M73" s="159"/>
      <c r="N73" s="160"/>
    </row>
    <row r="74" ht="15.75" thickTop="1">
      <c r="B74" s="142" t="s">
        <v>385</v>
      </c>
    </row>
    <row r="75" ht="15">
      <c r="B75" s="41" t="s">
        <v>386</v>
      </c>
    </row>
    <row r="76" ht="15">
      <c r="B76" s="41" t="s">
        <v>387</v>
      </c>
    </row>
    <row r="77" ht="15.75" thickBot="1"/>
    <row r="78" spans="2:14" ht="16.5" thickTop="1">
      <c r="B78" s="107"/>
      <c r="C78" s="108"/>
      <c r="D78" s="109"/>
      <c r="E78" s="109"/>
      <c r="F78" s="185" t="s">
        <v>297</v>
      </c>
      <c r="G78" s="185"/>
      <c r="H78" s="186" t="s">
        <v>0</v>
      </c>
      <c r="I78" s="186"/>
      <c r="J78" s="186"/>
      <c r="K78" s="186"/>
      <c r="L78" s="186"/>
      <c r="M78" s="186"/>
      <c r="N78" s="186"/>
    </row>
    <row r="79" spans="2:14" ht="15.75">
      <c r="B79" s="110"/>
      <c r="C79" s="111" t="s">
        <v>298</v>
      </c>
      <c r="D79" s="112"/>
      <c r="E79" s="113"/>
      <c r="F79" s="187" t="s">
        <v>299</v>
      </c>
      <c r="G79" s="187"/>
      <c r="H79" s="188" t="s">
        <v>25</v>
      </c>
      <c r="I79" s="188"/>
      <c r="J79" s="188"/>
      <c r="K79" s="188"/>
      <c r="L79" s="188"/>
      <c r="M79" s="188"/>
      <c r="N79" s="188"/>
    </row>
    <row r="80" spans="2:14" ht="15.75">
      <c r="B80" s="114"/>
      <c r="C80" s="115"/>
      <c r="D80" s="113"/>
      <c r="E80" s="113"/>
      <c r="F80" s="189" t="s">
        <v>301</v>
      </c>
      <c r="G80" s="189"/>
      <c r="H80" s="190" t="s">
        <v>68</v>
      </c>
      <c r="I80" s="190"/>
      <c r="J80" s="190"/>
      <c r="K80" s="190"/>
      <c r="L80" s="190"/>
      <c r="M80" s="190"/>
      <c r="N80" s="190"/>
    </row>
    <row r="81" spans="2:14" ht="21" thickBot="1">
      <c r="B81" s="116"/>
      <c r="C81" s="49" t="s">
        <v>373</v>
      </c>
      <c r="D81" s="117"/>
      <c r="E81" s="113"/>
      <c r="F81" s="191" t="s">
        <v>374</v>
      </c>
      <c r="G81" s="191"/>
      <c r="H81" s="192">
        <v>45066</v>
      </c>
      <c r="I81" s="192"/>
      <c r="J81" s="192"/>
      <c r="K81" s="118" t="s">
        <v>375</v>
      </c>
      <c r="L81" s="193"/>
      <c r="M81" s="193"/>
      <c r="N81" s="193"/>
    </row>
    <row r="82" spans="2:14" ht="16.5" thickTop="1">
      <c r="B82" s="119"/>
      <c r="C82" s="120"/>
      <c r="D82" s="113"/>
      <c r="E82" s="113"/>
      <c r="F82" s="121"/>
      <c r="G82" s="120"/>
      <c r="H82" s="120"/>
      <c r="I82" s="122"/>
      <c r="J82" s="123"/>
      <c r="K82" s="124"/>
      <c r="L82" s="124"/>
      <c r="M82" s="124"/>
      <c r="N82" s="125"/>
    </row>
    <row r="83" spans="2:14" ht="16.5" thickBot="1">
      <c r="B83" s="126" t="s">
        <v>304</v>
      </c>
      <c r="C83" s="194" t="s">
        <v>73</v>
      </c>
      <c r="D83" s="194"/>
      <c r="E83" s="127"/>
      <c r="F83" s="128" t="s">
        <v>306</v>
      </c>
      <c r="G83" s="195" t="s">
        <v>394</v>
      </c>
      <c r="H83" s="195"/>
      <c r="I83" s="195"/>
      <c r="J83" s="195"/>
      <c r="K83" s="195"/>
      <c r="L83" s="195"/>
      <c r="M83" s="195"/>
      <c r="N83" s="195"/>
    </row>
    <row r="84" spans="2:14" ht="15">
      <c r="B84" s="129" t="s">
        <v>307</v>
      </c>
      <c r="C84" s="196" t="s">
        <v>400</v>
      </c>
      <c r="D84" s="196"/>
      <c r="E84" s="130"/>
      <c r="F84" s="131" t="s">
        <v>309</v>
      </c>
      <c r="G84" s="197" t="s">
        <v>396</v>
      </c>
      <c r="H84" s="197"/>
      <c r="I84" s="197"/>
      <c r="J84" s="197"/>
      <c r="K84" s="197"/>
      <c r="L84" s="197"/>
      <c r="M84" s="197"/>
      <c r="N84" s="197"/>
    </row>
    <row r="85" spans="2:14" ht="15">
      <c r="B85" s="132" t="s">
        <v>311</v>
      </c>
      <c r="C85" s="198" t="s">
        <v>401</v>
      </c>
      <c r="D85" s="198"/>
      <c r="E85" s="130"/>
      <c r="F85" s="133" t="s">
        <v>313</v>
      </c>
      <c r="G85" s="199" t="s">
        <v>397</v>
      </c>
      <c r="H85" s="199"/>
      <c r="I85" s="199"/>
      <c r="J85" s="199"/>
      <c r="K85" s="199"/>
      <c r="L85" s="199"/>
      <c r="M85" s="199"/>
      <c r="N85" s="199"/>
    </row>
    <row r="86" spans="2:14" ht="15">
      <c r="B86" s="132" t="s">
        <v>380</v>
      </c>
      <c r="C86" s="198" t="s">
        <v>402</v>
      </c>
      <c r="D86" s="198"/>
      <c r="E86" s="130"/>
      <c r="F86" s="134" t="s">
        <v>382</v>
      </c>
      <c r="G86" s="199" t="s">
        <v>399</v>
      </c>
      <c r="H86" s="199"/>
      <c r="I86" s="199"/>
      <c r="J86" s="199"/>
      <c r="K86" s="199"/>
      <c r="L86" s="199"/>
      <c r="M86" s="199"/>
      <c r="N86" s="199"/>
    </row>
    <row r="87" spans="2:14" ht="15.75">
      <c r="B87" s="135"/>
      <c r="C87" s="113"/>
      <c r="D87" s="113"/>
      <c r="E87" s="113"/>
      <c r="F87" s="121"/>
      <c r="G87" s="136"/>
      <c r="H87" s="136"/>
      <c r="I87" s="136"/>
      <c r="J87" s="113"/>
      <c r="K87" s="113"/>
      <c r="L87" s="113"/>
      <c r="M87" s="137"/>
      <c r="N87" s="138"/>
    </row>
    <row r="88" spans="2:14" ht="15.75">
      <c r="B88" s="139" t="s">
        <v>317</v>
      </c>
      <c r="C88" s="113"/>
      <c r="D88" s="113"/>
      <c r="E88" s="113"/>
      <c r="F88" s="140">
        <v>1</v>
      </c>
      <c r="G88" s="140">
        <v>2</v>
      </c>
      <c r="H88" s="140">
        <v>3</v>
      </c>
      <c r="I88" s="140">
        <v>4</v>
      </c>
      <c r="J88" s="140">
        <v>5</v>
      </c>
      <c r="K88" s="200" t="s">
        <v>7</v>
      </c>
      <c r="L88" s="200"/>
      <c r="M88" s="140" t="s">
        <v>318</v>
      </c>
      <c r="N88" s="141" t="s">
        <v>319</v>
      </c>
    </row>
    <row r="89" spans="2:14" ht="15">
      <c r="B89" s="143" t="s">
        <v>320</v>
      </c>
      <c r="C89" s="144" t="str">
        <f>IF(C84&gt;"",C84,"")</f>
        <v>Jakku Jere</v>
      </c>
      <c r="D89" s="144" t="str">
        <f>IF(G84&gt;"",G84,"")</f>
        <v>Savola Onni</v>
      </c>
      <c r="E89" s="145"/>
      <c r="F89" s="146">
        <v>2</v>
      </c>
      <c r="G89" s="146">
        <v>6</v>
      </c>
      <c r="H89" s="146">
        <v>3</v>
      </c>
      <c r="I89" s="146"/>
      <c r="J89" s="146"/>
      <c r="K89" s="147">
        <f>IF(ISBLANK(F89),"",COUNTIF(F89:J89,"&gt;=0"))</f>
        <v>3</v>
      </c>
      <c r="L89" s="148">
        <f>IF(ISBLANK(F89),"",(IF(LEFT(F89,1)="-",1,0)+IF(LEFT(G89,1)="-",1,0)+IF(LEFT(H89,1)="-",1,0)+IF(LEFT(I89,1)="-",1,0)+IF(LEFT(J89,1)="-",1,0)))</f>
        <v>0</v>
      </c>
      <c r="M89" s="149">
        <f aca="true" t="shared" si="3" ref="M89:N93">IF(K89=3,1,"")</f>
        <v>1</v>
      </c>
      <c r="N89" s="149">
        <f t="shared" si="3"/>
      </c>
    </row>
    <row r="90" spans="2:14" ht="15">
      <c r="B90" s="143" t="s">
        <v>321</v>
      </c>
      <c r="C90" s="144" t="str">
        <f>IF(C85&gt;"",C85,"")</f>
        <v>Turpeinen Aleksi</v>
      </c>
      <c r="D90" s="144" t="str">
        <f>IF(G85&gt;"",G85,"")</f>
        <v>Lampinen Kaarlo</v>
      </c>
      <c r="E90" s="145"/>
      <c r="F90" s="146">
        <v>6</v>
      </c>
      <c r="G90" s="146">
        <v>7</v>
      </c>
      <c r="H90" s="146">
        <v>7</v>
      </c>
      <c r="I90" s="146"/>
      <c r="J90" s="146"/>
      <c r="K90" s="147">
        <f>IF(ISBLANK(F90),"",COUNTIF(F90:J90,"&gt;=0"))</f>
        <v>3</v>
      </c>
      <c r="L90" s="148">
        <f>IF(ISBLANK(F90),"",(IF(LEFT(F90,1)="-",1,0)+IF(LEFT(G90,1)="-",1,0)+IF(LEFT(H90,1)="-",1,0)+IF(LEFT(I90,1)="-",1,0)+IF(LEFT(J90,1)="-",1,0)))</f>
        <v>0</v>
      </c>
      <c r="M90" s="149">
        <f t="shared" si="3"/>
        <v>1</v>
      </c>
      <c r="N90" s="149">
        <f t="shared" si="3"/>
      </c>
    </row>
    <row r="91" spans="2:14" ht="15">
      <c r="B91" s="143" t="s">
        <v>384</v>
      </c>
      <c r="C91" s="144" t="str">
        <f>IF(C86&gt;"",C86,"")</f>
        <v>Kelhä Aaron</v>
      </c>
      <c r="D91" s="144" t="str">
        <f>IF(G86&gt;"",G86,"")</f>
        <v>Tervaskanto Manu</v>
      </c>
      <c r="E91" s="145"/>
      <c r="F91" s="146">
        <v>6</v>
      </c>
      <c r="G91" s="146">
        <v>4</v>
      </c>
      <c r="H91" s="146">
        <v>-8</v>
      </c>
      <c r="I91" s="146">
        <v>6</v>
      </c>
      <c r="J91" s="146"/>
      <c r="K91" s="147">
        <f>IF(ISBLANK(F91),"",COUNTIF(F91:J91,"&gt;=0"))</f>
        <v>3</v>
      </c>
      <c r="L91" s="148">
        <f>IF(ISBLANK(F91),"",(IF(LEFT(F91,1)="-",1,0)+IF(LEFT(G91,1)="-",1,0)+IF(LEFT(H91,1)="-",1,0)+IF(LEFT(I91,1)="-",1,0)+IF(LEFT(J91,1)="-",1,0)))</f>
        <v>1</v>
      </c>
      <c r="M91" s="149">
        <f t="shared" si="3"/>
        <v>1</v>
      </c>
      <c r="N91" s="149">
        <f t="shared" si="3"/>
      </c>
    </row>
    <row r="92" spans="2:14" ht="15">
      <c r="B92" s="143" t="s">
        <v>323</v>
      </c>
      <c r="C92" s="144" t="str">
        <f>IF(C84&gt;"",C84,"")</f>
        <v>Jakku Jere</v>
      </c>
      <c r="D92" s="144" t="str">
        <f>IF(G85&gt;"",G85,"")</f>
        <v>Lampinen Kaarlo</v>
      </c>
      <c r="E92" s="145"/>
      <c r="F92" s="146"/>
      <c r="G92" s="146"/>
      <c r="H92" s="146"/>
      <c r="I92" s="146"/>
      <c r="J92" s="146"/>
      <c r="K92" s="147">
        <f>IF(ISBLANK(F92),"",COUNTIF(F92:J92,"&gt;=0"))</f>
      </c>
      <c r="L92" s="148">
        <f>IF(ISBLANK(F92),"",(IF(LEFT(F92,1)="-",1,0)+IF(LEFT(G92,1)="-",1,0)+IF(LEFT(H92,1)="-",1,0)+IF(LEFT(I92,1)="-",1,0)+IF(LEFT(J92,1)="-",1,0)))</f>
      </c>
      <c r="M92" s="149">
        <f t="shared" si="3"/>
      </c>
      <c r="N92" s="149">
        <f t="shared" si="3"/>
      </c>
    </row>
    <row r="93" spans="2:14" ht="15">
      <c r="B93" s="143" t="s">
        <v>324</v>
      </c>
      <c r="C93" s="144" t="str">
        <f>IF(C85&gt;"",C85,"")</f>
        <v>Turpeinen Aleksi</v>
      </c>
      <c r="D93" s="144" t="str">
        <f>IF(G84&gt;"",G84,"")</f>
        <v>Savola Onni</v>
      </c>
      <c r="E93" s="145"/>
      <c r="F93" s="146"/>
      <c r="G93" s="146"/>
      <c r="H93" s="146"/>
      <c r="I93" s="146"/>
      <c r="J93" s="146"/>
      <c r="K93" s="147">
        <f>IF(ISBLANK(F93),"",COUNTIF(F93:J93,"&gt;=0"))</f>
      </c>
      <c r="L93" s="148">
        <f>IF(ISBLANK(F93),"",(IF(LEFT(F93,1)="-",1,0)+IF(LEFT(G93,1)="-",1,0)+IF(LEFT(H93,1)="-",1,0)+IF(LEFT(I93,1)="-",1,0)+IF(LEFT(J93,1)="-",1,0)))</f>
      </c>
      <c r="M93" s="149">
        <f t="shared" si="3"/>
      </c>
      <c r="N93" s="149">
        <f t="shared" si="3"/>
      </c>
    </row>
    <row r="94" spans="2:14" ht="15.75">
      <c r="B94" s="135"/>
      <c r="C94" s="113"/>
      <c r="D94" s="113"/>
      <c r="E94" s="113"/>
      <c r="F94" s="113"/>
      <c r="G94" s="113"/>
      <c r="H94" s="113"/>
      <c r="I94" s="201" t="s">
        <v>325</v>
      </c>
      <c r="J94" s="201"/>
      <c r="K94" s="150">
        <f>SUM(K89:K93)</f>
        <v>9</v>
      </c>
      <c r="L94" s="150">
        <f>SUM(L89:L93)</f>
        <v>1</v>
      </c>
      <c r="M94" s="150">
        <f>SUM(M89:M93)</f>
        <v>3</v>
      </c>
      <c r="N94" s="150">
        <f>SUM(N89:N93)</f>
        <v>0</v>
      </c>
    </row>
    <row r="95" spans="2:14" ht="15.75">
      <c r="B95" s="151" t="s">
        <v>326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52"/>
    </row>
    <row r="96" spans="2:14" ht="15.75">
      <c r="B96" s="153" t="s">
        <v>327</v>
      </c>
      <c r="C96" s="154"/>
      <c r="D96" s="154" t="s">
        <v>328</v>
      </c>
      <c r="E96" s="155"/>
      <c r="F96" s="154"/>
      <c r="G96" s="154" t="s">
        <v>32</v>
      </c>
      <c r="H96" s="155"/>
      <c r="I96" s="154"/>
      <c r="J96" s="156" t="s">
        <v>329</v>
      </c>
      <c r="K96" s="117"/>
      <c r="L96" s="113"/>
      <c r="M96" s="113"/>
      <c r="N96" s="152"/>
    </row>
    <row r="97" spans="2:14" ht="18.75" thickBot="1">
      <c r="B97" s="135"/>
      <c r="C97" s="113"/>
      <c r="D97" s="113"/>
      <c r="E97" s="113"/>
      <c r="F97" s="113"/>
      <c r="G97" s="113"/>
      <c r="H97" s="113"/>
      <c r="I97" s="113"/>
      <c r="J97" s="202" t="str">
        <f>IF(M94=3,C83,IF(N94=3,G83,""))</f>
        <v>KePts</v>
      </c>
      <c r="K97" s="202"/>
      <c r="L97" s="202"/>
      <c r="M97" s="202"/>
      <c r="N97" s="202"/>
    </row>
    <row r="98" spans="2:14" ht="18.75" thickBot="1">
      <c r="B98" s="157"/>
      <c r="C98" s="158"/>
      <c r="D98" s="158"/>
      <c r="E98" s="158"/>
      <c r="F98" s="158"/>
      <c r="G98" s="158"/>
      <c r="H98" s="158"/>
      <c r="I98" s="158"/>
      <c r="J98" s="159"/>
      <c r="K98" s="159"/>
      <c r="L98" s="159"/>
      <c r="M98" s="159"/>
      <c r="N98" s="160"/>
    </row>
    <row r="99" ht="16.5" thickBot="1" thickTop="1"/>
    <row r="100" spans="2:14" ht="16.5" thickTop="1">
      <c r="B100" s="107"/>
      <c r="C100" s="108"/>
      <c r="D100" s="109"/>
      <c r="E100" s="109"/>
      <c r="F100" s="185" t="s">
        <v>297</v>
      </c>
      <c r="G100" s="185"/>
      <c r="H100" s="186" t="s">
        <v>0</v>
      </c>
      <c r="I100" s="186"/>
      <c r="J100" s="186"/>
      <c r="K100" s="186"/>
      <c r="L100" s="186"/>
      <c r="M100" s="186"/>
      <c r="N100" s="186"/>
    </row>
    <row r="101" spans="2:14" ht="15.75">
      <c r="B101" s="110"/>
      <c r="C101" s="111" t="s">
        <v>298</v>
      </c>
      <c r="D101" s="112"/>
      <c r="E101" s="113"/>
      <c r="F101" s="187" t="s">
        <v>299</v>
      </c>
      <c r="G101" s="187"/>
      <c r="H101" s="188" t="s">
        <v>25</v>
      </c>
      <c r="I101" s="188"/>
      <c r="J101" s="188"/>
      <c r="K101" s="188"/>
      <c r="L101" s="188"/>
      <c r="M101" s="188"/>
      <c r="N101" s="188"/>
    </row>
    <row r="102" spans="2:14" ht="15.75">
      <c r="B102" s="114"/>
      <c r="C102" s="115"/>
      <c r="D102" s="113"/>
      <c r="E102" s="113"/>
      <c r="F102" s="189" t="s">
        <v>301</v>
      </c>
      <c r="G102" s="189"/>
      <c r="H102" s="190" t="s">
        <v>68</v>
      </c>
      <c r="I102" s="190"/>
      <c r="J102" s="190"/>
      <c r="K102" s="190"/>
      <c r="L102" s="190"/>
      <c r="M102" s="190"/>
      <c r="N102" s="190"/>
    </row>
    <row r="103" spans="2:14" ht="21" thickBot="1">
      <c r="B103" s="116"/>
      <c r="C103" s="49" t="s">
        <v>373</v>
      </c>
      <c r="D103" s="117"/>
      <c r="E103" s="113"/>
      <c r="F103" s="191" t="s">
        <v>374</v>
      </c>
      <c r="G103" s="191"/>
      <c r="H103" s="192">
        <v>45066</v>
      </c>
      <c r="I103" s="192"/>
      <c r="J103" s="192"/>
      <c r="K103" s="118" t="s">
        <v>375</v>
      </c>
      <c r="L103" s="193"/>
      <c r="M103" s="193"/>
      <c r="N103" s="193"/>
    </row>
    <row r="104" spans="2:14" ht="16.5" thickTop="1">
      <c r="B104" s="119"/>
      <c r="C104" s="120"/>
      <c r="D104" s="113"/>
      <c r="E104" s="113"/>
      <c r="F104" s="121"/>
      <c r="G104" s="120"/>
      <c r="H104" s="120"/>
      <c r="I104" s="122"/>
      <c r="J104" s="123"/>
      <c r="K104" s="124"/>
      <c r="L104" s="124"/>
      <c r="M104" s="124"/>
      <c r="N104" s="125"/>
    </row>
    <row r="105" spans="2:14" ht="16.5" thickBot="1">
      <c r="B105" s="126" t="s">
        <v>304</v>
      </c>
      <c r="C105" s="194" t="s">
        <v>80</v>
      </c>
      <c r="D105" s="194"/>
      <c r="E105" s="127"/>
      <c r="F105" s="128" t="s">
        <v>306</v>
      </c>
      <c r="G105" s="195" t="s">
        <v>388</v>
      </c>
      <c r="H105" s="195"/>
      <c r="I105" s="195"/>
      <c r="J105" s="195"/>
      <c r="K105" s="195"/>
      <c r="L105" s="195"/>
      <c r="M105" s="195"/>
      <c r="N105" s="195"/>
    </row>
    <row r="106" spans="2:14" ht="15">
      <c r="B106" s="129" t="s">
        <v>307</v>
      </c>
      <c r="C106" s="196" t="s">
        <v>403</v>
      </c>
      <c r="D106" s="196"/>
      <c r="E106" s="130"/>
      <c r="F106" s="131" t="s">
        <v>309</v>
      </c>
      <c r="G106" s="197" t="s">
        <v>404</v>
      </c>
      <c r="H106" s="197"/>
      <c r="I106" s="197"/>
      <c r="J106" s="197"/>
      <c r="K106" s="197"/>
      <c r="L106" s="197"/>
      <c r="M106" s="197"/>
      <c r="N106" s="197"/>
    </row>
    <row r="107" spans="2:14" ht="15">
      <c r="B107" s="132" t="s">
        <v>311</v>
      </c>
      <c r="C107" s="198" t="s">
        <v>405</v>
      </c>
      <c r="D107" s="198"/>
      <c r="E107" s="130"/>
      <c r="F107" s="133" t="s">
        <v>313</v>
      </c>
      <c r="G107" s="199" t="s">
        <v>406</v>
      </c>
      <c r="H107" s="199"/>
      <c r="I107" s="199"/>
      <c r="J107" s="199"/>
      <c r="K107" s="199"/>
      <c r="L107" s="199"/>
      <c r="M107" s="199"/>
      <c r="N107" s="199"/>
    </row>
    <row r="108" spans="2:14" ht="15">
      <c r="B108" s="132" t="s">
        <v>380</v>
      </c>
      <c r="C108" s="198" t="s">
        <v>407</v>
      </c>
      <c r="D108" s="198"/>
      <c r="E108" s="130"/>
      <c r="F108" s="134" t="s">
        <v>382</v>
      </c>
      <c r="G108" s="199" t="s">
        <v>408</v>
      </c>
      <c r="H108" s="199"/>
      <c r="I108" s="199"/>
      <c r="J108" s="199"/>
      <c r="K108" s="199"/>
      <c r="L108" s="199"/>
      <c r="M108" s="199"/>
      <c r="N108" s="199"/>
    </row>
    <row r="109" spans="2:14" ht="15.75">
      <c r="B109" s="135"/>
      <c r="C109" s="113"/>
      <c r="D109" s="113"/>
      <c r="E109" s="113"/>
      <c r="F109" s="121"/>
      <c r="G109" s="136"/>
      <c r="H109" s="136"/>
      <c r="I109" s="136"/>
      <c r="J109" s="113"/>
      <c r="K109" s="113"/>
      <c r="L109" s="113"/>
      <c r="M109" s="137"/>
      <c r="N109" s="138"/>
    </row>
    <row r="110" spans="2:14" ht="15.75">
      <c r="B110" s="139" t="s">
        <v>317</v>
      </c>
      <c r="C110" s="113"/>
      <c r="D110" s="113"/>
      <c r="E110" s="113"/>
      <c r="F110" s="140">
        <v>1</v>
      </c>
      <c r="G110" s="140">
        <v>2</v>
      </c>
      <c r="H110" s="140">
        <v>3</v>
      </c>
      <c r="I110" s="140">
        <v>4</v>
      </c>
      <c r="J110" s="140">
        <v>5</v>
      </c>
      <c r="K110" s="200" t="s">
        <v>7</v>
      </c>
      <c r="L110" s="200"/>
      <c r="M110" s="140" t="s">
        <v>318</v>
      </c>
      <c r="N110" s="141" t="s">
        <v>319</v>
      </c>
    </row>
    <row r="111" spans="2:14" ht="15">
      <c r="B111" s="143" t="s">
        <v>320</v>
      </c>
      <c r="C111" s="144" t="str">
        <f>IF(C106&gt;"",C106,"")</f>
        <v>Aukusti Lindgren</v>
      </c>
      <c r="D111" s="144" t="str">
        <f>IF(G106&gt;"",G106,"")</f>
        <v>Tito Haak</v>
      </c>
      <c r="E111" s="145"/>
      <c r="F111" s="146">
        <v>9</v>
      </c>
      <c r="G111" s="146">
        <v>2</v>
      </c>
      <c r="H111" s="146">
        <v>8</v>
      </c>
      <c r="I111" s="146"/>
      <c r="J111" s="146"/>
      <c r="K111" s="147">
        <f>IF(ISBLANK(F111),"",COUNTIF(F111:J111,"&gt;=0"))</f>
        <v>3</v>
      </c>
      <c r="L111" s="148">
        <f>IF(ISBLANK(F111),"",(IF(LEFT(F111,1)="-",1,0)+IF(LEFT(G111,1)="-",1,0)+IF(LEFT(H111,1)="-",1,0)+IF(LEFT(I111,1)="-",1,0)+IF(LEFT(J111,1)="-",1,0)))</f>
        <v>0</v>
      </c>
      <c r="M111" s="149">
        <f aca="true" t="shared" si="4" ref="M111:N115">IF(K111=3,1,"")</f>
        <v>1</v>
      </c>
      <c r="N111" s="149">
        <f t="shared" si="4"/>
      </c>
    </row>
    <row r="112" spans="2:14" ht="15">
      <c r="B112" s="143" t="s">
        <v>321</v>
      </c>
      <c r="C112" s="144" t="str">
        <f>IF(C107&gt;"",C107,"")</f>
        <v>Nuutti Timonen</v>
      </c>
      <c r="D112" s="144" t="str">
        <f>IF(G107&gt;"",G107,"")</f>
        <v>Otto Kallio</v>
      </c>
      <c r="E112" s="145"/>
      <c r="F112" s="146">
        <v>6</v>
      </c>
      <c r="G112" s="146">
        <v>9</v>
      </c>
      <c r="H112" s="146">
        <v>4</v>
      </c>
      <c r="I112" s="146"/>
      <c r="J112" s="146"/>
      <c r="K112" s="147">
        <f>IF(ISBLANK(F112),"",COUNTIF(F112:J112,"&gt;=0"))</f>
        <v>3</v>
      </c>
      <c r="L112" s="148">
        <f>IF(ISBLANK(F112),"",(IF(LEFT(F112,1)="-",1,0)+IF(LEFT(G112,1)="-",1,0)+IF(LEFT(H112,1)="-",1,0)+IF(LEFT(I112,1)="-",1,0)+IF(LEFT(J112,1)="-",1,0)))</f>
        <v>0</v>
      </c>
      <c r="M112" s="149">
        <f t="shared" si="4"/>
        <v>1</v>
      </c>
      <c r="N112" s="149">
        <f t="shared" si="4"/>
      </c>
    </row>
    <row r="113" spans="2:14" ht="15">
      <c r="B113" s="143" t="s">
        <v>384</v>
      </c>
      <c r="C113" s="144" t="str">
        <f>IF(C108&gt;"",C108,"")</f>
        <v>Joonatan Palmola</v>
      </c>
      <c r="D113" s="144" t="str">
        <f>IF(G108&gt;"",G108,"")</f>
        <v>Kasperi Savela</v>
      </c>
      <c r="E113" s="145"/>
      <c r="F113" s="146">
        <v>2</v>
      </c>
      <c r="G113" s="146">
        <v>2</v>
      </c>
      <c r="H113" s="146">
        <v>0</v>
      </c>
      <c r="I113" s="146"/>
      <c r="J113" s="146"/>
      <c r="K113" s="147">
        <f>IF(ISBLANK(F113),"",COUNTIF(F113:J113,"&gt;=0"))</f>
        <v>3</v>
      </c>
      <c r="L113" s="148">
        <f>IF(ISBLANK(F113),"",(IF(LEFT(F113,1)="-",1,0)+IF(LEFT(G113,1)="-",1,0)+IF(LEFT(H113,1)="-",1,0)+IF(LEFT(I113,1)="-",1,0)+IF(LEFT(J113,1)="-",1,0)))</f>
        <v>0</v>
      </c>
      <c r="M113" s="149">
        <f t="shared" si="4"/>
        <v>1</v>
      </c>
      <c r="N113" s="149">
        <f t="shared" si="4"/>
      </c>
    </row>
    <row r="114" spans="2:14" ht="15">
      <c r="B114" s="143" t="s">
        <v>323</v>
      </c>
      <c r="C114" s="144" t="str">
        <f>IF(C106&gt;"",C106,"")</f>
        <v>Aukusti Lindgren</v>
      </c>
      <c r="D114" s="144" t="str">
        <f>IF(G107&gt;"",G107,"")</f>
        <v>Otto Kallio</v>
      </c>
      <c r="E114" s="145"/>
      <c r="F114" s="146"/>
      <c r="G114" s="146"/>
      <c r="H114" s="146"/>
      <c r="I114" s="146"/>
      <c r="J114" s="146"/>
      <c r="K114" s="147">
        <f>IF(ISBLANK(F114),"",COUNTIF(F114:J114,"&gt;=0"))</f>
      </c>
      <c r="L114" s="148">
        <f>IF(ISBLANK(F114),"",(IF(LEFT(F114,1)="-",1,0)+IF(LEFT(G114,1)="-",1,0)+IF(LEFT(H114,1)="-",1,0)+IF(LEFT(I114,1)="-",1,0)+IF(LEFT(J114,1)="-",1,0)))</f>
      </c>
      <c r="M114" s="149">
        <f t="shared" si="4"/>
      </c>
      <c r="N114" s="149">
        <f t="shared" si="4"/>
      </c>
    </row>
    <row r="115" spans="2:14" ht="15">
      <c r="B115" s="143" t="s">
        <v>324</v>
      </c>
      <c r="C115" s="144" t="str">
        <f>IF(C107&gt;"",C107,"")</f>
        <v>Nuutti Timonen</v>
      </c>
      <c r="D115" s="144" t="str">
        <f>IF(G106&gt;"",G106,"")</f>
        <v>Tito Haak</v>
      </c>
      <c r="E115" s="145"/>
      <c r="F115" s="146"/>
      <c r="G115" s="146"/>
      <c r="H115" s="146"/>
      <c r="I115" s="146"/>
      <c r="J115" s="146"/>
      <c r="K115" s="147">
        <f>IF(ISBLANK(F115),"",COUNTIF(F115:J115,"&gt;=0"))</f>
      </c>
      <c r="L115" s="148">
        <f>IF(ISBLANK(F115),"",(IF(LEFT(F115,1)="-",1,0)+IF(LEFT(G115,1)="-",1,0)+IF(LEFT(H115,1)="-",1,0)+IF(LEFT(I115,1)="-",1,0)+IF(LEFT(J115,1)="-",1,0)))</f>
      </c>
      <c r="M115" s="149">
        <f t="shared" si="4"/>
      </c>
      <c r="N115" s="149">
        <f t="shared" si="4"/>
      </c>
    </row>
    <row r="116" spans="2:14" ht="15.75">
      <c r="B116" s="135"/>
      <c r="C116" s="113"/>
      <c r="D116" s="113"/>
      <c r="E116" s="113"/>
      <c r="F116" s="113"/>
      <c r="G116" s="113"/>
      <c r="H116" s="113"/>
      <c r="I116" s="201" t="s">
        <v>325</v>
      </c>
      <c r="J116" s="201"/>
      <c r="K116" s="150">
        <f>SUM(K111:K115)</f>
        <v>9</v>
      </c>
      <c r="L116" s="150">
        <f>SUM(L111:L115)</f>
        <v>0</v>
      </c>
      <c r="M116" s="150">
        <f>SUM(M111:M115)</f>
        <v>3</v>
      </c>
      <c r="N116" s="150">
        <f>SUM(N111:N115)</f>
        <v>0</v>
      </c>
    </row>
    <row r="117" spans="2:14" ht="15.75">
      <c r="B117" s="151" t="s">
        <v>326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52"/>
    </row>
    <row r="118" spans="2:14" ht="15.75">
      <c r="B118" s="153" t="s">
        <v>327</v>
      </c>
      <c r="C118" s="154"/>
      <c r="D118" s="154" t="s">
        <v>328</v>
      </c>
      <c r="E118" s="155"/>
      <c r="F118" s="154"/>
      <c r="G118" s="154" t="s">
        <v>32</v>
      </c>
      <c r="H118" s="155"/>
      <c r="I118" s="154"/>
      <c r="J118" s="156" t="s">
        <v>329</v>
      </c>
      <c r="K118" s="117"/>
      <c r="L118" s="113"/>
      <c r="M118" s="113"/>
      <c r="N118" s="152"/>
    </row>
    <row r="119" spans="2:14" ht="18.75" thickBot="1">
      <c r="B119" s="135"/>
      <c r="C119" s="113"/>
      <c r="D119" s="113"/>
      <c r="E119" s="113"/>
      <c r="F119" s="113"/>
      <c r="G119" s="113"/>
      <c r="H119" s="113"/>
      <c r="I119" s="113"/>
      <c r="J119" s="202" t="str">
        <f>IF(M116=3,C105,IF(N116=3,G105,""))</f>
        <v>PT-60</v>
      </c>
      <c r="K119" s="202"/>
      <c r="L119" s="202"/>
      <c r="M119" s="202"/>
      <c r="N119" s="202"/>
    </row>
    <row r="120" spans="2:14" ht="18.75" thickBot="1">
      <c r="B120" s="157"/>
      <c r="C120" s="158"/>
      <c r="D120" s="158"/>
      <c r="E120" s="158"/>
      <c r="F120" s="158"/>
      <c r="G120" s="158"/>
      <c r="H120" s="158"/>
      <c r="I120" s="158"/>
      <c r="J120" s="159"/>
      <c r="K120" s="159"/>
      <c r="L120" s="159"/>
      <c r="M120" s="159"/>
      <c r="N120" s="160"/>
    </row>
    <row r="121" ht="16.5" thickBot="1" thickTop="1"/>
    <row r="122" spans="2:14" ht="16.5" thickTop="1">
      <c r="B122" s="107"/>
      <c r="C122" s="108"/>
      <c r="D122" s="109"/>
      <c r="E122" s="109"/>
      <c r="F122" s="185" t="s">
        <v>297</v>
      </c>
      <c r="G122" s="185"/>
      <c r="H122" s="186" t="s">
        <v>0</v>
      </c>
      <c r="I122" s="186"/>
      <c r="J122" s="186"/>
      <c r="K122" s="186"/>
      <c r="L122" s="186"/>
      <c r="M122" s="186"/>
      <c r="N122" s="186"/>
    </row>
    <row r="123" spans="2:14" ht="15.75">
      <c r="B123" s="110"/>
      <c r="C123" s="111" t="s">
        <v>298</v>
      </c>
      <c r="D123" s="112"/>
      <c r="E123" s="113"/>
      <c r="F123" s="187" t="s">
        <v>299</v>
      </c>
      <c r="G123" s="187"/>
      <c r="H123" s="188" t="s">
        <v>25</v>
      </c>
      <c r="I123" s="188"/>
      <c r="J123" s="188"/>
      <c r="K123" s="188"/>
      <c r="L123" s="188"/>
      <c r="M123" s="188"/>
      <c r="N123" s="188"/>
    </row>
    <row r="124" spans="2:14" ht="15.75">
      <c r="B124" s="114"/>
      <c r="C124" s="115"/>
      <c r="D124" s="113"/>
      <c r="E124" s="113"/>
      <c r="F124" s="189" t="s">
        <v>301</v>
      </c>
      <c r="G124" s="189"/>
      <c r="H124" s="190" t="s">
        <v>68</v>
      </c>
      <c r="I124" s="190"/>
      <c r="J124" s="190"/>
      <c r="K124" s="190"/>
      <c r="L124" s="190"/>
      <c r="M124" s="190"/>
      <c r="N124" s="190"/>
    </row>
    <row r="125" spans="2:14" ht="21" thickBot="1">
      <c r="B125" s="116"/>
      <c r="C125" s="49" t="s">
        <v>373</v>
      </c>
      <c r="D125" s="117"/>
      <c r="E125" s="113"/>
      <c r="F125" s="191" t="s">
        <v>374</v>
      </c>
      <c r="G125" s="191"/>
      <c r="H125" s="192">
        <v>45066</v>
      </c>
      <c r="I125" s="192"/>
      <c r="J125" s="192"/>
      <c r="K125" s="118" t="s">
        <v>375</v>
      </c>
      <c r="L125" s="193"/>
      <c r="M125" s="193"/>
      <c r="N125" s="193"/>
    </row>
    <row r="126" spans="2:14" ht="16.5" thickTop="1">
      <c r="B126" s="119"/>
      <c r="C126" s="120"/>
      <c r="D126" s="113"/>
      <c r="E126" s="113"/>
      <c r="F126" s="121"/>
      <c r="G126" s="120"/>
      <c r="H126" s="120"/>
      <c r="I126" s="122"/>
      <c r="J126" s="123"/>
      <c r="K126" s="124"/>
      <c r="L126" s="124"/>
      <c r="M126" s="124"/>
      <c r="N126" s="125"/>
    </row>
    <row r="127" spans="2:14" ht="16.5" thickBot="1">
      <c r="B127" s="126" t="s">
        <v>304</v>
      </c>
      <c r="C127" s="194" t="s">
        <v>409</v>
      </c>
      <c r="D127" s="194"/>
      <c r="E127" s="127"/>
      <c r="F127" s="128" t="s">
        <v>306</v>
      </c>
      <c r="G127" s="195" t="s">
        <v>376</v>
      </c>
      <c r="H127" s="195"/>
      <c r="I127" s="195"/>
      <c r="J127" s="195"/>
      <c r="K127" s="195"/>
      <c r="L127" s="195"/>
      <c r="M127" s="195"/>
      <c r="N127" s="195"/>
    </row>
    <row r="128" spans="2:14" ht="15">
      <c r="B128" s="129" t="s">
        <v>307</v>
      </c>
      <c r="C128" s="196" t="s">
        <v>410</v>
      </c>
      <c r="D128" s="196"/>
      <c r="E128" s="130"/>
      <c r="F128" s="131" t="s">
        <v>309</v>
      </c>
      <c r="G128" s="197" t="s">
        <v>378</v>
      </c>
      <c r="H128" s="197"/>
      <c r="I128" s="197"/>
      <c r="J128" s="197"/>
      <c r="K128" s="197"/>
      <c r="L128" s="197"/>
      <c r="M128" s="197"/>
      <c r="N128" s="197"/>
    </row>
    <row r="129" spans="2:14" ht="15">
      <c r="B129" s="132" t="s">
        <v>311</v>
      </c>
      <c r="C129" s="198" t="s">
        <v>336</v>
      </c>
      <c r="D129" s="198"/>
      <c r="E129" s="130"/>
      <c r="F129" s="133" t="s">
        <v>313</v>
      </c>
      <c r="G129" s="199" t="s">
        <v>379</v>
      </c>
      <c r="H129" s="199"/>
      <c r="I129" s="199"/>
      <c r="J129" s="199"/>
      <c r="K129" s="199"/>
      <c r="L129" s="199"/>
      <c r="M129" s="199"/>
      <c r="N129" s="199"/>
    </row>
    <row r="130" spans="2:14" ht="15">
      <c r="B130" s="132" t="s">
        <v>380</v>
      </c>
      <c r="C130" s="198" t="s">
        <v>334</v>
      </c>
      <c r="D130" s="198"/>
      <c r="E130" s="130"/>
      <c r="F130" s="134" t="s">
        <v>382</v>
      </c>
      <c r="G130" s="199" t="s">
        <v>411</v>
      </c>
      <c r="H130" s="199"/>
      <c r="I130" s="199"/>
      <c r="J130" s="199"/>
      <c r="K130" s="199"/>
      <c r="L130" s="199"/>
      <c r="M130" s="199"/>
      <c r="N130" s="199"/>
    </row>
    <row r="131" spans="2:14" ht="15.75">
      <c r="B131" s="135"/>
      <c r="C131" s="113"/>
      <c r="D131" s="113"/>
      <c r="E131" s="113"/>
      <c r="F131" s="121"/>
      <c r="G131" s="136"/>
      <c r="H131" s="136"/>
      <c r="I131" s="136"/>
      <c r="J131" s="113"/>
      <c r="K131" s="113"/>
      <c r="L131" s="113"/>
      <c r="M131" s="137"/>
      <c r="N131" s="138"/>
    </row>
    <row r="132" spans="2:14" ht="15.75">
      <c r="B132" s="139" t="s">
        <v>317</v>
      </c>
      <c r="C132" s="113"/>
      <c r="D132" s="113"/>
      <c r="E132" s="113"/>
      <c r="F132" s="140">
        <v>1</v>
      </c>
      <c r="G132" s="140">
        <v>2</v>
      </c>
      <c r="H132" s="140">
        <v>3</v>
      </c>
      <c r="I132" s="140">
        <v>4</v>
      </c>
      <c r="J132" s="140">
        <v>5</v>
      </c>
      <c r="K132" s="200" t="s">
        <v>7</v>
      </c>
      <c r="L132" s="200"/>
      <c r="M132" s="140" t="s">
        <v>318</v>
      </c>
      <c r="N132" s="141" t="s">
        <v>319</v>
      </c>
    </row>
    <row r="133" spans="2:14" ht="15">
      <c r="B133" s="143" t="s">
        <v>320</v>
      </c>
      <c r="C133" s="144" t="str">
        <f>IF(C128&gt;"",C128,"")</f>
        <v>Tiiro Alex</v>
      </c>
      <c r="D133" s="144" t="str">
        <f>IF(G128&gt;"",G128,"")</f>
        <v>Illikainen Kasperi</v>
      </c>
      <c r="E133" s="145"/>
      <c r="F133" s="146">
        <v>5</v>
      </c>
      <c r="G133" s="146">
        <v>5</v>
      </c>
      <c r="H133" s="146">
        <v>8</v>
      </c>
      <c r="I133" s="146"/>
      <c r="J133" s="146"/>
      <c r="K133" s="147">
        <f>IF(ISBLANK(F133),"",COUNTIF(F133:J133,"&gt;=0"))</f>
        <v>3</v>
      </c>
      <c r="L133" s="148">
        <f>IF(ISBLANK(F133),"",(IF(LEFT(F133,1)="-",1,0)+IF(LEFT(G133,1)="-",1,0)+IF(LEFT(H133,1)="-",1,0)+IF(LEFT(I133,1)="-",1,0)+IF(LEFT(J133,1)="-",1,0)))</f>
        <v>0</v>
      </c>
      <c r="M133" s="149">
        <f aca="true" t="shared" si="5" ref="M133:N137">IF(K133=3,1,"")</f>
        <v>1</v>
      </c>
      <c r="N133" s="149">
        <f t="shared" si="5"/>
      </c>
    </row>
    <row r="134" spans="2:14" ht="15">
      <c r="B134" s="143" t="s">
        <v>321</v>
      </c>
      <c r="C134" s="144" t="str">
        <f>IF(C129&gt;"",C129,"")</f>
        <v>Hyttinen Eetu</v>
      </c>
      <c r="D134" s="144" t="str">
        <f>IF(G129&gt;"",G129,"")</f>
        <v>Sorvoja Jesse</v>
      </c>
      <c r="E134" s="145"/>
      <c r="F134" s="146">
        <v>-8</v>
      </c>
      <c r="G134" s="146">
        <v>8</v>
      </c>
      <c r="H134" s="146">
        <v>7</v>
      </c>
      <c r="I134" s="146">
        <v>-8</v>
      </c>
      <c r="J134" s="146">
        <v>9</v>
      </c>
      <c r="K134" s="147">
        <f>IF(ISBLANK(F134),"",COUNTIF(F134:J134,"&gt;=0"))</f>
        <v>3</v>
      </c>
      <c r="L134" s="148">
        <f>IF(ISBLANK(F134),"",(IF(LEFT(F134,1)="-",1,0)+IF(LEFT(G134,1)="-",1,0)+IF(LEFT(H134,1)="-",1,0)+IF(LEFT(I134,1)="-",1,0)+IF(LEFT(J134,1)="-",1,0)))</f>
        <v>2</v>
      </c>
      <c r="M134" s="149">
        <f t="shared" si="5"/>
        <v>1</v>
      </c>
      <c r="N134" s="149">
        <f t="shared" si="5"/>
      </c>
    </row>
    <row r="135" spans="2:14" ht="15">
      <c r="B135" s="143" t="s">
        <v>384</v>
      </c>
      <c r="C135" s="144" t="str">
        <f>IF(C130&gt;"",C130,"")</f>
        <v>Åvist Aapo</v>
      </c>
      <c r="D135" s="144" t="str">
        <f>IF(G130&gt;"",G130,"")</f>
        <v>Sorvoja Juuso</v>
      </c>
      <c r="E135" s="145"/>
      <c r="F135" s="146">
        <v>-8</v>
      </c>
      <c r="G135" s="146">
        <v>1</v>
      </c>
      <c r="H135" s="146">
        <v>-15</v>
      </c>
      <c r="I135" s="146">
        <v>11</v>
      </c>
      <c r="J135" s="146">
        <v>-9</v>
      </c>
      <c r="K135" s="147">
        <f>IF(ISBLANK(F135),"",COUNTIF(F135:J135,"&gt;=0"))</f>
        <v>2</v>
      </c>
      <c r="L135" s="148">
        <f>IF(ISBLANK(F135),"",(IF(LEFT(F135,1)="-",1,0)+IF(LEFT(G135,1)="-",1,0)+IF(LEFT(H135,1)="-",1,0)+IF(LEFT(I135,1)="-",1,0)+IF(LEFT(J135,1)="-",1,0)))</f>
        <v>3</v>
      </c>
      <c r="M135" s="149">
        <f t="shared" si="5"/>
      </c>
      <c r="N135" s="149">
        <f t="shared" si="5"/>
        <v>1</v>
      </c>
    </row>
    <row r="136" spans="2:14" ht="15">
      <c r="B136" s="143" t="s">
        <v>323</v>
      </c>
      <c r="C136" s="144" t="str">
        <f>IF(C128&gt;"",C128,"")</f>
        <v>Tiiro Alex</v>
      </c>
      <c r="D136" s="144" t="str">
        <f>IF(G129&gt;"",G129,"")</f>
        <v>Sorvoja Jesse</v>
      </c>
      <c r="E136" s="145"/>
      <c r="F136" s="146">
        <v>-7</v>
      </c>
      <c r="G136" s="146">
        <v>8</v>
      </c>
      <c r="H136" s="146">
        <v>7</v>
      </c>
      <c r="I136" s="146">
        <v>4</v>
      </c>
      <c r="J136" s="146"/>
      <c r="K136" s="147">
        <f>IF(ISBLANK(F136),"",COUNTIF(F136:J136,"&gt;=0"))</f>
        <v>3</v>
      </c>
      <c r="L136" s="148">
        <f>IF(ISBLANK(F136),"",(IF(LEFT(F136,1)="-",1,0)+IF(LEFT(G136,1)="-",1,0)+IF(LEFT(H136,1)="-",1,0)+IF(LEFT(I136,1)="-",1,0)+IF(LEFT(J136,1)="-",1,0)))</f>
        <v>1</v>
      </c>
      <c r="M136" s="149">
        <f t="shared" si="5"/>
        <v>1</v>
      </c>
      <c r="N136" s="149">
        <f t="shared" si="5"/>
      </c>
    </row>
    <row r="137" spans="2:14" ht="15">
      <c r="B137" s="143" t="s">
        <v>324</v>
      </c>
      <c r="C137" s="144" t="str">
        <f>IF(C129&gt;"",C129,"")</f>
        <v>Hyttinen Eetu</v>
      </c>
      <c r="D137" s="144" t="str">
        <f>IF(G128&gt;"",G128,"")</f>
        <v>Illikainen Kasperi</v>
      </c>
      <c r="E137" s="145"/>
      <c r="F137" s="146"/>
      <c r="G137" s="146"/>
      <c r="H137" s="146"/>
      <c r="I137" s="146"/>
      <c r="J137" s="146"/>
      <c r="K137" s="147">
        <f>IF(ISBLANK(F137),"",COUNTIF(F137:J137,"&gt;=0"))</f>
      </c>
      <c r="L137" s="148">
        <f>IF(ISBLANK(F137),"",(IF(LEFT(F137,1)="-",1,0)+IF(LEFT(G137,1)="-",1,0)+IF(LEFT(H137,1)="-",1,0)+IF(LEFT(I137,1)="-",1,0)+IF(LEFT(J137,1)="-",1,0)))</f>
      </c>
      <c r="M137" s="149">
        <f t="shared" si="5"/>
      </c>
      <c r="N137" s="149">
        <f t="shared" si="5"/>
      </c>
    </row>
    <row r="138" spans="2:14" ht="15.75">
      <c r="B138" s="135"/>
      <c r="C138" s="113"/>
      <c r="D138" s="113"/>
      <c r="E138" s="113"/>
      <c r="F138" s="113"/>
      <c r="G138" s="113"/>
      <c r="H138" s="113"/>
      <c r="I138" s="201" t="s">
        <v>325</v>
      </c>
      <c r="J138" s="201"/>
      <c r="K138" s="150">
        <f>SUM(K133:K137)</f>
        <v>11</v>
      </c>
      <c r="L138" s="150">
        <f>SUM(L133:L137)</f>
        <v>6</v>
      </c>
      <c r="M138" s="150">
        <f>SUM(M133:M137)</f>
        <v>3</v>
      </c>
      <c r="N138" s="150">
        <f>SUM(N133:N137)</f>
        <v>1</v>
      </c>
    </row>
    <row r="139" spans="2:14" ht="15.75">
      <c r="B139" s="151" t="s">
        <v>326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52"/>
    </row>
    <row r="140" spans="2:14" ht="15.75">
      <c r="B140" s="153" t="s">
        <v>327</v>
      </c>
      <c r="C140" s="154"/>
      <c r="D140" s="154" t="s">
        <v>328</v>
      </c>
      <c r="E140" s="155"/>
      <c r="F140" s="154"/>
      <c r="G140" s="154" t="s">
        <v>32</v>
      </c>
      <c r="H140" s="155"/>
      <c r="I140" s="154"/>
      <c r="J140" s="156" t="s">
        <v>329</v>
      </c>
      <c r="K140" s="117"/>
      <c r="L140" s="113"/>
      <c r="M140" s="113"/>
      <c r="N140" s="152"/>
    </row>
    <row r="141" spans="2:14" ht="18.75" thickBot="1">
      <c r="B141" s="135"/>
      <c r="C141" s="113"/>
      <c r="D141" s="113"/>
      <c r="E141" s="113"/>
      <c r="F141" s="113"/>
      <c r="G141" s="113"/>
      <c r="H141" s="113"/>
      <c r="I141" s="113"/>
      <c r="J141" s="202" t="str">
        <f>IF(M138=3,C127,IF(N138=3,G127,""))</f>
        <v>OPT-86 4</v>
      </c>
      <c r="K141" s="202"/>
      <c r="L141" s="202"/>
      <c r="M141" s="202"/>
      <c r="N141" s="202"/>
    </row>
    <row r="142" spans="2:14" ht="18.75" thickBot="1">
      <c r="B142" s="157"/>
      <c r="C142" s="158"/>
      <c r="D142" s="158"/>
      <c r="E142" s="158"/>
      <c r="F142" s="158"/>
      <c r="G142" s="158"/>
      <c r="H142" s="158"/>
      <c r="I142" s="158"/>
      <c r="J142" s="159"/>
      <c r="K142" s="159"/>
      <c r="L142" s="159"/>
      <c r="M142" s="159"/>
      <c r="N142" s="160"/>
    </row>
    <row r="143" ht="16.5" thickBot="1" thickTop="1"/>
    <row r="144" spans="2:14" ht="16.5" thickTop="1">
      <c r="B144" s="107"/>
      <c r="C144" s="108"/>
      <c r="D144" s="109"/>
      <c r="E144" s="109"/>
      <c r="F144" s="185" t="s">
        <v>297</v>
      </c>
      <c r="G144" s="185"/>
      <c r="H144" s="186" t="s">
        <v>0</v>
      </c>
      <c r="I144" s="186"/>
      <c r="J144" s="186"/>
      <c r="K144" s="186"/>
      <c r="L144" s="186"/>
      <c r="M144" s="186"/>
      <c r="N144" s="186"/>
    </row>
    <row r="145" spans="2:14" ht="15.75">
      <c r="B145" s="110"/>
      <c r="C145" s="111" t="s">
        <v>298</v>
      </c>
      <c r="D145" s="112"/>
      <c r="E145" s="113"/>
      <c r="F145" s="187" t="s">
        <v>299</v>
      </c>
      <c r="G145" s="187"/>
      <c r="H145" s="188" t="s">
        <v>25</v>
      </c>
      <c r="I145" s="188"/>
      <c r="J145" s="188"/>
      <c r="K145" s="188"/>
      <c r="L145" s="188"/>
      <c r="M145" s="188"/>
      <c r="N145" s="188"/>
    </row>
    <row r="146" spans="2:14" ht="15.75">
      <c r="B146" s="114"/>
      <c r="C146" s="115"/>
      <c r="D146" s="113"/>
      <c r="E146" s="113"/>
      <c r="F146" s="189" t="s">
        <v>301</v>
      </c>
      <c r="G146" s="189"/>
      <c r="H146" s="190" t="s">
        <v>68</v>
      </c>
      <c r="I146" s="190"/>
      <c r="J146" s="190"/>
      <c r="K146" s="190"/>
      <c r="L146" s="190"/>
      <c r="M146" s="190"/>
      <c r="N146" s="190"/>
    </row>
    <row r="147" spans="2:14" ht="21" thickBot="1">
      <c r="B147" s="116"/>
      <c r="C147" s="49" t="s">
        <v>373</v>
      </c>
      <c r="D147" s="117"/>
      <c r="E147" s="113"/>
      <c r="F147" s="191" t="s">
        <v>374</v>
      </c>
      <c r="G147" s="191"/>
      <c r="H147" s="192">
        <v>45066</v>
      </c>
      <c r="I147" s="192"/>
      <c r="J147" s="192"/>
      <c r="K147" s="118" t="s">
        <v>375</v>
      </c>
      <c r="L147" s="193"/>
      <c r="M147" s="193"/>
      <c r="N147" s="193"/>
    </row>
    <row r="148" spans="2:14" ht="16.5" thickTop="1">
      <c r="B148" s="119"/>
      <c r="C148" s="120"/>
      <c r="D148" s="113"/>
      <c r="E148" s="113"/>
      <c r="F148" s="121"/>
      <c r="G148" s="120"/>
      <c r="H148" s="120"/>
      <c r="I148" s="122"/>
      <c r="J148" s="123"/>
      <c r="K148" s="124"/>
      <c r="L148" s="124"/>
      <c r="M148" s="124"/>
      <c r="N148" s="125"/>
    </row>
    <row r="149" spans="2:14" ht="16.5" thickBot="1">
      <c r="B149" s="126" t="s">
        <v>304</v>
      </c>
      <c r="C149" s="194" t="s">
        <v>343</v>
      </c>
      <c r="D149" s="194"/>
      <c r="E149" s="127"/>
      <c r="F149" s="128" t="s">
        <v>306</v>
      </c>
      <c r="G149" s="195" t="s">
        <v>80</v>
      </c>
      <c r="H149" s="195"/>
      <c r="I149" s="195"/>
      <c r="J149" s="195"/>
      <c r="K149" s="195"/>
      <c r="L149" s="195"/>
      <c r="M149" s="195"/>
      <c r="N149" s="195"/>
    </row>
    <row r="150" spans="2:14" ht="15">
      <c r="B150" s="129" t="s">
        <v>307</v>
      </c>
      <c r="C150" s="196" t="s">
        <v>357</v>
      </c>
      <c r="D150" s="196"/>
      <c r="E150" s="130"/>
      <c r="F150" s="131" t="s">
        <v>309</v>
      </c>
      <c r="G150" s="197" t="s">
        <v>412</v>
      </c>
      <c r="H150" s="197"/>
      <c r="I150" s="197"/>
      <c r="J150" s="197"/>
      <c r="K150" s="197"/>
      <c r="L150" s="197"/>
      <c r="M150" s="197"/>
      <c r="N150" s="197"/>
    </row>
    <row r="151" spans="2:14" ht="15">
      <c r="B151" s="132" t="s">
        <v>311</v>
      </c>
      <c r="C151" s="198" t="s">
        <v>391</v>
      </c>
      <c r="D151" s="198"/>
      <c r="E151" s="130"/>
      <c r="F151" s="133" t="s">
        <v>313</v>
      </c>
      <c r="G151" s="199" t="s">
        <v>413</v>
      </c>
      <c r="H151" s="199"/>
      <c r="I151" s="199"/>
      <c r="J151" s="199"/>
      <c r="K151" s="199"/>
      <c r="L151" s="199"/>
      <c r="M151" s="199"/>
      <c r="N151" s="199"/>
    </row>
    <row r="152" spans="2:14" ht="15">
      <c r="B152" s="132" t="s">
        <v>380</v>
      </c>
      <c r="C152" s="198" t="s">
        <v>389</v>
      </c>
      <c r="D152" s="198"/>
      <c r="E152" s="130"/>
      <c r="F152" s="134" t="s">
        <v>382</v>
      </c>
      <c r="G152" s="199" t="s">
        <v>414</v>
      </c>
      <c r="H152" s="199"/>
      <c r="I152" s="199"/>
      <c r="J152" s="199"/>
      <c r="K152" s="199"/>
      <c r="L152" s="199"/>
      <c r="M152" s="199"/>
      <c r="N152" s="199"/>
    </row>
    <row r="153" spans="2:14" ht="15.75">
      <c r="B153" s="135"/>
      <c r="C153" s="113"/>
      <c r="D153" s="113"/>
      <c r="E153" s="113"/>
      <c r="F153" s="121"/>
      <c r="G153" s="136"/>
      <c r="H153" s="136"/>
      <c r="I153" s="136"/>
      <c r="J153" s="113"/>
      <c r="K153" s="113"/>
      <c r="L153" s="113"/>
      <c r="M153" s="137"/>
      <c r="N153" s="138"/>
    </row>
    <row r="154" spans="2:14" ht="15.75">
      <c r="B154" s="139" t="s">
        <v>317</v>
      </c>
      <c r="C154" s="113"/>
      <c r="D154" s="113"/>
      <c r="E154" s="113"/>
      <c r="F154" s="140">
        <v>1</v>
      </c>
      <c r="G154" s="140">
        <v>2</v>
      </c>
      <c r="H154" s="140">
        <v>3</v>
      </c>
      <c r="I154" s="140">
        <v>4</v>
      </c>
      <c r="J154" s="140">
        <v>5</v>
      </c>
      <c r="K154" s="200" t="s">
        <v>7</v>
      </c>
      <c r="L154" s="200"/>
      <c r="M154" s="140" t="s">
        <v>318</v>
      </c>
      <c r="N154" s="141" t="s">
        <v>319</v>
      </c>
    </row>
    <row r="155" spans="2:14" ht="15">
      <c r="B155" s="143" t="s">
        <v>320</v>
      </c>
      <c r="C155" s="144" t="str">
        <f>IF(C150&gt;"",C150,"")</f>
        <v>Mäkelä Eetu</v>
      </c>
      <c r="D155" s="144" t="str">
        <f>IF(G150&gt;"",G150,"")</f>
        <v>Timonen Nuutti</v>
      </c>
      <c r="E155" s="145"/>
      <c r="F155" s="146">
        <v>6</v>
      </c>
      <c r="G155" s="146">
        <v>8</v>
      </c>
      <c r="H155" s="146">
        <v>7</v>
      </c>
      <c r="I155" s="146"/>
      <c r="J155" s="146"/>
      <c r="K155" s="147">
        <f>IF(ISBLANK(F155),"",COUNTIF(F155:J155,"&gt;=0"))</f>
        <v>3</v>
      </c>
      <c r="L155" s="148">
        <f>IF(ISBLANK(F155),"",(IF(LEFT(F155,1)="-",1,0)+IF(LEFT(G155,1)="-",1,0)+IF(LEFT(H155,1)="-",1,0)+IF(LEFT(I155,1)="-",1,0)+IF(LEFT(J155,1)="-",1,0)))</f>
        <v>0</v>
      </c>
      <c r="M155" s="149">
        <f aca="true" t="shared" si="6" ref="M155:N159">IF(K155=3,1,"")</f>
        <v>1</v>
      </c>
      <c r="N155" s="149">
        <f t="shared" si="6"/>
      </c>
    </row>
    <row r="156" spans="2:14" ht="15">
      <c r="B156" s="143" t="s">
        <v>321</v>
      </c>
      <c r="C156" s="144" t="str">
        <f>IF(C151&gt;"",C151,"")</f>
        <v>Niemelä Konsta</v>
      </c>
      <c r="D156" s="144" t="str">
        <f>IF(G151&gt;"",G151,"")</f>
        <v>Lindgren Aukusti</v>
      </c>
      <c r="E156" s="145"/>
      <c r="F156" s="146">
        <v>-6</v>
      </c>
      <c r="G156" s="146">
        <v>8</v>
      </c>
      <c r="H156" s="146">
        <v>7</v>
      </c>
      <c r="I156" s="146">
        <v>8</v>
      </c>
      <c r="J156" s="146"/>
      <c r="K156" s="147">
        <f>IF(ISBLANK(F156),"",COUNTIF(F156:J156,"&gt;=0"))</f>
        <v>3</v>
      </c>
      <c r="L156" s="148">
        <f>IF(ISBLANK(F156),"",(IF(LEFT(F156,1)="-",1,0)+IF(LEFT(G156,1)="-",1,0)+IF(LEFT(H156,1)="-",1,0)+IF(LEFT(I156,1)="-",1,0)+IF(LEFT(J156,1)="-",1,0)))</f>
        <v>1</v>
      </c>
      <c r="M156" s="149">
        <f t="shared" si="6"/>
        <v>1</v>
      </c>
      <c r="N156" s="149">
        <f t="shared" si="6"/>
      </c>
    </row>
    <row r="157" spans="2:14" ht="15">
      <c r="B157" s="143" t="s">
        <v>384</v>
      </c>
      <c r="C157" s="144" t="str">
        <f>IF(C152&gt;"",C152,"")</f>
        <v>Perkkiö Lenni</v>
      </c>
      <c r="D157" s="144" t="str">
        <f>IF(G152&gt;"",G152,"")</f>
        <v>Knuuti Jusa</v>
      </c>
      <c r="E157" s="145"/>
      <c r="F157" s="146">
        <v>4</v>
      </c>
      <c r="G157" s="146">
        <v>7</v>
      </c>
      <c r="H157" s="146">
        <v>3</v>
      </c>
      <c r="I157" s="146"/>
      <c r="J157" s="146"/>
      <c r="K157" s="147">
        <f>IF(ISBLANK(F157),"",COUNTIF(F157:J157,"&gt;=0"))</f>
        <v>3</v>
      </c>
      <c r="L157" s="148">
        <f>IF(ISBLANK(F157),"",(IF(LEFT(F157,1)="-",1,0)+IF(LEFT(G157,1)="-",1,0)+IF(LEFT(H157,1)="-",1,0)+IF(LEFT(I157,1)="-",1,0)+IF(LEFT(J157,1)="-",1,0)))</f>
        <v>0</v>
      </c>
      <c r="M157" s="149">
        <f t="shared" si="6"/>
        <v>1</v>
      </c>
      <c r="N157" s="149">
        <f t="shared" si="6"/>
      </c>
    </row>
    <row r="158" spans="2:14" ht="15">
      <c r="B158" s="143" t="s">
        <v>323</v>
      </c>
      <c r="C158" s="144" t="str">
        <f>IF(C150&gt;"",C150,"")</f>
        <v>Mäkelä Eetu</v>
      </c>
      <c r="D158" s="144" t="str">
        <f>IF(G151&gt;"",G151,"")</f>
        <v>Lindgren Aukusti</v>
      </c>
      <c r="E158" s="145"/>
      <c r="F158" s="146"/>
      <c r="G158" s="146"/>
      <c r="H158" s="146"/>
      <c r="I158" s="146"/>
      <c r="J158" s="146"/>
      <c r="K158" s="147">
        <f>IF(ISBLANK(F158),"",COUNTIF(F158:J158,"&gt;=0"))</f>
      </c>
      <c r="L158" s="148">
        <f>IF(ISBLANK(F158),"",(IF(LEFT(F158,1)="-",1,0)+IF(LEFT(G158,1)="-",1,0)+IF(LEFT(H158,1)="-",1,0)+IF(LEFT(I158,1)="-",1,0)+IF(LEFT(J158,1)="-",1,0)))</f>
      </c>
      <c r="M158" s="149">
        <f t="shared" si="6"/>
      </c>
      <c r="N158" s="149">
        <f t="shared" si="6"/>
      </c>
    </row>
    <row r="159" spans="2:14" ht="15">
      <c r="B159" s="143" t="s">
        <v>324</v>
      </c>
      <c r="C159" s="144" t="str">
        <f>IF(C151&gt;"",C151,"")</f>
        <v>Niemelä Konsta</v>
      </c>
      <c r="D159" s="144" t="str">
        <f>IF(G150&gt;"",G150,"")</f>
        <v>Timonen Nuutti</v>
      </c>
      <c r="E159" s="145"/>
      <c r="F159" s="146"/>
      <c r="G159" s="146"/>
      <c r="H159" s="146"/>
      <c r="I159" s="146"/>
      <c r="J159" s="146"/>
      <c r="K159" s="147">
        <f>IF(ISBLANK(F159),"",COUNTIF(F159:J159,"&gt;=0"))</f>
      </c>
      <c r="L159" s="148">
        <f>IF(ISBLANK(F159),"",(IF(LEFT(F159,1)="-",1,0)+IF(LEFT(G159,1)="-",1,0)+IF(LEFT(H159,1)="-",1,0)+IF(LEFT(I159,1)="-",1,0)+IF(LEFT(J159,1)="-",1,0)))</f>
      </c>
      <c r="M159" s="149">
        <f t="shared" si="6"/>
      </c>
      <c r="N159" s="149">
        <f t="shared" si="6"/>
      </c>
    </row>
    <row r="160" spans="2:14" ht="15.75">
      <c r="B160" s="135"/>
      <c r="C160" s="113"/>
      <c r="D160" s="113"/>
      <c r="E160" s="113"/>
      <c r="F160" s="113"/>
      <c r="G160" s="113"/>
      <c r="H160" s="113"/>
      <c r="I160" s="201" t="s">
        <v>325</v>
      </c>
      <c r="J160" s="201"/>
      <c r="K160" s="150">
        <f>SUM(K155:K159)</f>
        <v>9</v>
      </c>
      <c r="L160" s="150">
        <f>SUM(L155:L159)</f>
        <v>1</v>
      </c>
      <c r="M160" s="150">
        <f>SUM(M155:M159)</f>
        <v>3</v>
      </c>
      <c r="N160" s="150">
        <f>SUM(N155:N159)</f>
        <v>0</v>
      </c>
    </row>
    <row r="161" spans="2:14" ht="15.75">
      <c r="B161" s="151" t="s">
        <v>326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52"/>
    </row>
    <row r="162" spans="2:14" ht="15.75">
      <c r="B162" s="153" t="s">
        <v>327</v>
      </c>
      <c r="C162" s="154"/>
      <c r="D162" s="154" t="s">
        <v>328</v>
      </c>
      <c r="E162" s="155"/>
      <c r="F162" s="154"/>
      <c r="G162" s="154" t="s">
        <v>32</v>
      </c>
      <c r="H162" s="155"/>
      <c r="I162" s="154"/>
      <c r="J162" s="156" t="s">
        <v>329</v>
      </c>
      <c r="K162" s="117"/>
      <c r="L162" s="113"/>
      <c r="M162" s="113"/>
      <c r="N162" s="152"/>
    </row>
    <row r="163" spans="2:14" ht="18.75" thickBot="1">
      <c r="B163" s="135"/>
      <c r="C163" s="113"/>
      <c r="D163" s="113"/>
      <c r="E163" s="113"/>
      <c r="F163" s="113"/>
      <c r="G163" s="113"/>
      <c r="H163" s="113"/>
      <c r="I163" s="113"/>
      <c r="J163" s="202" t="str">
        <f>IF(M160=3,C149,IF(N160=3,G149,""))</f>
        <v>OPT-86 3</v>
      </c>
      <c r="K163" s="202"/>
      <c r="L163" s="202"/>
      <c r="M163" s="202"/>
      <c r="N163" s="202"/>
    </row>
    <row r="164" spans="2:14" ht="18.75" thickBot="1">
      <c r="B164" s="157"/>
      <c r="C164" s="158"/>
      <c r="D164" s="158"/>
      <c r="E164" s="158"/>
      <c r="F164" s="158"/>
      <c r="G164" s="158"/>
      <c r="H164" s="158"/>
      <c r="I164" s="158"/>
      <c r="J164" s="159"/>
      <c r="K164" s="159"/>
      <c r="L164" s="159"/>
      <c r="M164" s="159"/>
      <c r="N164" s="160"/>
    </row>
    <row r="165" ht="16.5" thickBot="1" thickTop="1"/>
    <row r="166" spans="2:14" ht="16.5" thickTop="1">
      <c r="B166" s="107"/>
      <c r="C166" s="108"/>
      <c r="D166" s="109"/>
      <c r="E166" s="109"/>
      <c r="F166" s="185" t="s">
        <v>297</v>
      </c>
      <c r="G166" s="185"/>
      <c r="H166" s="186" t="s">
        <v>0</v>
      </c>
      <c r="I166" s="186"/>
      <c r="J166" s="186"/>
      <c r="K166" s="186"/>
      <c r="L166" s="186"/>
      <c r="M166" s="186"/>
      <c r="N166" s="186"/>
    </row>
    <row r="167" spans="2:14" ht="15.75">
      <c r="B167" s="110"/>
      <c r="C167" s="111" t="s">
        <v>298</v>
      </c>
      <c r="D167" s="112"/>
      <c r="E167" s="113"/>
      <c r="F167" s="187" t="s">
        <v>299</v>
      </c>
      <c r="G167" s="187"/>
      <c r="H167" s="188" t="s">
        <v>25</v>
      </c>
      <c r="I167" s="188"/>
      <c r="J167" s="188"/>
      <c r="K167" s="188"/>
      <c r="L167" s="188"/>
      <c r="M167" s="188"/>
      <c r="N167" s="188"/>
    </row>
    <row r="168" spans="2:14" ht="15.75">
      <c r="B168" s="114"/>
      <c r="C168" s="115"/>
      <c r="D168" s="113"/>
      <c r="E168" s="113"/>
      <c r="F168" s="189" t="s">
        <v>301</v>
      </c>
      <c r="G168" s="189"/>
      <c r="H168" s="190" t="s">
        <v>68</v>
      </c>
      <c r="I168" s="190"/>
      <c r="J168" s="190"/>
      <c r="K168" s="190"/>
      <c r="L168" s="190"/>
      <c r="M168" s="190"/>
      <c r="N168" s="190"/>
    </row>
    <row r="169" spans="2:14" ht="21" thickBot="1">
      <c r="B169" s="116"/>
      <c r="C169" s="49" t="s">
        <v>373</v>
      </c>
      <c r="D169" s="117"/>
      <c r="E169" s="113"/>
      <c r="F169" s="191" t="s">
        <v>374</v>
      </c>
      <c r="G169" s="191"/>
      <c r="H169" s="192">
        <v>45066</v>
      </c>
      <c r="I169" s="192"/>
      <c r="J169" s="192"/>
      <c r="K169" s="118" t="s">
        <v>375</v>
      </c>
      <c r="L169" s="193"/>
      <c r="M169" s="193"/>
      <c r="N169" s="193"/>
    </row>
    <row r="170" spans="2:14" ht="16.5" thickTop="1">
      <c r="B170" s="119"/>
      <c r="C170" s="120"/>
      <c r="D170" s="113"/>
      <c r="E170" s="113"/>
      <c r="F170" s="121"/>
      <c r="G170" s="120"/>
      <c r="H170" s="120"/>
      <c r="I170" s="122"/>
      <c r="J170" s="123"/>
      <c r="K170" s="124"/>
      <c r="L170" s="124"/>
      <c r="M170" s="124"/>
      <c r="N170" s="125"/>
    </row>
    <row r="171" spans="2:14" ht="16.5" thickBot="1">
      <c r="B171" s="126" t="s">
        <v>304</v>
      </c>
      <c r="C171" s="194" t="s">
        <v>44</v>
      </c>
      <c r="D171" s="194"/>
      <c r="E171" s="127"/>
      <c r="F171" s="128" t="s">
        <v>306</v>
      </c>
      <c r="G171" s="195" t="s">
        <v>73</v>
      </c>
      <c r="H171" s="195"/>
      <c r="I171" s="195"/>
      <c r="J171" s="195"/>
      <c r="K171" s="195"/>
      <c r="L171" s="195"/>
      <c r="M171" s="195"/>
      <c r="N171" s="195"/>
    </row>
    <row r="172" spans="2:14" ht="15">
      <c r="B172" s="129" t="s">
        <v>307</v>
      </c>
      <c r="C172" s="196" t="s">
        <v>395</v>
      </c>
      <c r="D172" s="196"/>
      <c r="E172" s="130"/>
      <c r="F172" s="131" t="s">
        <v>309</v>
      </c>
      <c r="G172" s="197" t="s">
        <v>400</v>
      </c>
      <c r="H172" s="197"/>
      <c r="I172" s="197"/>
      <c r="J172" s="197"/>
      <c r="K172" s="197"/>
      <c r="L172" s="197"/>
      <c r="M172" s="197"/>
      <c r="N172" s="197"/>
    </row>
    <row r="173" spans="2:14" ht="15">
      <c r="B173" s="132" t="s">
        <v>311</v>
      </c>
      <c r="C173" s="198" t="s">
        <v>339</v>
      </c>
      <c r="D173" s="198"/>
      <c r="E173" s="130"/>
      <c r="F173" s="133" t="s">
        <v>313</v>
      </c>
      <c r="G173" s="199" t="s">
        <v>401</v>
      </c>
      <c r="H173" s="199"/>
      <c r="I173" s="199"/>
      <c r="J173" s="199"/>
      <c r="K173" s="199"/>
      <c r="L173" s="199"/>
      <c r="M173" s="199"/>
      <c r="N173" s="199"/>
    </row>
    <row r="174" spans="2:14" ht="15">
      <c r="B174" s="132" t="s">
        <v>380</v>
      </c>
      <c r="C174" s="198" t="s">
        <v>398</v>
      </c>
      <c r="D174" s="198"/>
      <c r="E174" s="130"/>
      <c r="F174" s="134" t="s">
        <v>382</v>
      </c>
      <c r="G174" s="199" t="s">
        <v>402</v>
      </c>
      <c r="H174" s="199"/>
      <c r="I174" s="199"/>
      <c r="J174" s="199"/>
      <c r="K174" s="199"/>
      <c r="L174" s="199"/>
      <c r="M174" s="199"/>
      <c r="N174" s="199"/>
    </row>
    <row r="175" spans="2:14" ht="15.75">
      <c r="B175" s="135"/>
      <c r="C175" s="113"/>
      <c r="D175" s="113"/>
      <c r="E175" s="113"/>
      <c r="F175" s="121"/>
      <c r="G175" s="136"/>
      <c r="H175" s="136"/>
      <c r="I175" s="136"/>
      <c r="J175" s="113"/>
      <c r="K175" s="113"/>
      <c r="L175" s="113"/>
      <c r="M175" s="137"/>
      <c r="N175" s="138"/>
    </row>
    <row r="176" spans="2:14" ht="15.75">
      <c r="B176" s="139" t="s">
        <v>317</v>
      </c>
      <c r="C176" s="113"/>
      <c r="D176" s="113"/>
      <c r="E176" s="113"/>
      <c r="F176" s="140">
        <v>1</v>
      </c>
      <c r="G176" s="140">
        <v>2</v>
      </c>
      <c r="H176" s="140">
        <v>3</v>
      </c>
      <c r="I176" s="140">
        <v>4</v>
      </c>
      <c r="J176" s="140">
        <v>5</v>
      </c>
      <c r="K176" s="200" t="s">
        <v>7</v>
      </c>
      <c r="L176" s="200"/>
      <c r="M176" s="140" t="s">
        <v>318</v>
      </c>
      <c r="N176" s="141" t="s">
        <v>319</v>
      </c>
    </row>
    <row r="177" spans="2:14" ht="15">
      <c r="B177" s="143" t="s">
        <v>320</v>
      </c>
      <c r="C177" s="144" t="str">
        <f>IF(C172&gt;"",C172,"")</f>
        <v>Vahtola Sisu</v>
      </c>
      <c r="D177" s="144" t="str">
        <f>IF(G172&gt;"",G172,"")</f>
        <v>Jakku Jere</v>
      </c>
      <c r="E177" s="145"/>
      <c r="F177" s="146">
        <v>-4</v>
      </c>
      <c r="G177" s="146">
        <v>5</v>
      </c>
      <c r="H177" s="146">
        <v>5</v>
      </c>
      <c r="I177" s="146">
        <v>-10</v>
      </c>
      <c r="J177" s="146">
        <v>-10</v>
      </c>
      <c r="K177" s="147">
        <f>IF(ISBLANK(F177),"",COUNTIF(F177:J177,"&gt;=0"))</f>
        <v>2</v>
      </c>
      <c r="L177" s="148">
        <f>IF(ISBLANK(F177),"",(IF(LEFT(F177,1)="-",1,0)+IF(LEFT(G177,1)="-",1,0)+IF(LEFT(H177,1)="-",1,0)+IF(LEFT(I177,1)="-",1,0)+IF(LEFT(J177,1)="-",1,0)))</f>
        <v>3</v>
      </c>
      <c r="M177" s="149">
        <f aca="true" t="shared" si="7" ref="M177:N181">IF(K177=3,1,"")</f>
      </c>
      <c r="N177" s="149">
        <f t="shared" si="7"/>
        <v>1</v>
      </c>
    </row>
    <row r="178" spans="2:14" ht="15">
      <c r="B178" s="143" t="s">
        <v>321</v>
      </c>
      <c r="C178" s="144" t="str">
        <f>IF(C173&gt;"",C173,"")</f>
        <v>Vahtola Otso</v>
      </c>
      <c r="D178" s="144" t="str">
        <f>IF(G173&gt;"",G173,"")</f>
        <v>Turpeinen Aleksi</v>
      </c>
      <c r="E178" s="145"/>
      <c r="F178" s="146">
        <v>-7</v>
      </c>
      <c r="G178" s="146">
        <v>-8</v>
      </c>
      <c r="H178" s="146">
        <v>-5</v>
      </c>
      <c r="I178" s="146"/>
      <c r="J178" s="146"/>
      <c r="K178" s="147">
        <f>IF(ISBLANK(F178),"",COUNTIF(F178:J178,"&gt;=0"))</f>
        <v>0</v>
      </c>
      <c r="L178" s="148">
        <f>IF(ISBLANK(F178),"",(IF(LEFT(F178,1)="-",1,0)+IF(LEFT(G178,1)="-",1,0)+IF(LEFT(H178,1)="-",1,0)+IF(LEFT(I178,1)="-",1,0)+IF(LEFT(J178,1)="-",1,0)))</f>
        <v>3</v>
      </c>
      <c r="M178" s="149">
        <f t="shared" si="7"/>
      </c>
      <c r="N178" s="149">
        <f t="shared" si="7"/>
        <v>1</v>
      </c>
    </row>
    <row r="179" spans="2:14" ht="15">
      <c r="B179" s="143" t="s">
        <v>384</v>
      </c>
      <c r="C179" s="144" t="str">
        <f>IF(C174&gt;"",C174,"")</f>
        <v>Niskala Rymy</v>
      </c>
      <c r="D179" s="144" t="str">
        <f>IF(G174&gt;"",G174,"")</f>
        <v>Kelhä Aaron</v>
      </c>
      <c r="E179" s="145"/>
      <c r="F179" s="146">
        <v>-11</v>
      </c>
      <c r="G179" s="146">
        <v>2</v>
      </c>
      <c r="H179" s="146">
        <v>9</v>
      </c>
      <c r="I179" s="146">
        <v>11</v>
      </c>
      <c r="J179" s="146"/>
      <c r="K179" s="147">
        <f>IF(ISBLANK(F179),"",COUNTIF(F179:J179,"&gt;=0"))</f>
        <v>3</v>
      </c>
      <c r="L179" s="148">
        <f>IF(ISBLANK(F179),"",(IF(LEFT(F179,1)="-",1,0)+IF(LEFT(G179,1)="-",1,0)+IF(LEFT(H179,1)="-",1,0)+IF(LEFT(I179,1)="-",1,0)+IF(LEFT(J179,1)="-",1,0)))</f>
        <v>1</v>
      </c>
      <c r="M179" s="149">
        <f t="shared" si="7"/>
        <v>1</v>
      </c>
      <c r="N179" s="149">
        <f t="shared" si="7"/>
      </c>
    </row>
    <row r="180" spans="2:14" ht="15">
      <c r="B180" s="143" t="s">
        <v>323</v>
      </c>
      <c r="C180" s="144" t="str">
        <f>IF(C172&gt;"",C172,"")</f>
        <v>Vahtola Sisu</v>
      </c>
      <c r="D180" s="144" t="str">
        <f>IF(G173&gt;"",G173,"")</f>
        <v>Turpeinen Aleksi</v>
      </c>
      <c r="E180" s="145"/>
      <c r="F180" s="146">
        <v>9</v>
      </c>
      <c r="G180" s="146">
        <v>2</v>
      </c>
      <c r="H180" s="146">
        <v>5</v>
      </c>
      <c r="I180" s="146"/>
      <c r="J180" s="146"/>
      <c r="K180" s="147">
        <f>IF(ISBLANK(F180),"",COUNTIF(F180:J180,"&gt;=0"))</f>
        <v>3</v>
      </c>
      <c r="L180" s="148">
        <f>IF(ISBLANK(F180),"",(IF(LEFT(F180,1)="-",1,0)+IF(LEFT(G180,1)="-",1,0)+IF(LEFT(H180,1)="-",1,0)+IF(LEFT(I180,1)="-",1,0)+IF(LEFT(J180,1)="-",1,0)))</f>
        <v>0</v>
      </c>
      <c r="M180" s="149">
        <f t="shared" si="7"/>
        <v>1</v>
      </c>
      <c r="N180" s="149">
        <f t="shared" si="7"/>
      </c>
    </row>
    <row r="181" spans="2:14" ht="15">
      <c r="B181" s="143" t="s">
        <v>324</v>
      </c>
      <c r="C181" s="144" t="str">
        <f>IF(C173&gt;"",C173,"")</f>
        <v>Vahtola Otso</v>
      </c>
      <c r="D181" s="144" t="str">
        <f>IF(G172&gt;"",G172,"")</f>
        <v>Jakku Jere</v>
      </c>
      <c r="E181" s="145"/>
      <c r="F181" s="146">
        <v>4</v>
      </c>
      <c r="G181" s="146">
        <v>12</v>
      </c>
      <c r="H181" s="146">
        <v>5</v>
      </c>
      <c r="I181" s="146"/>
      <c r="J181" s="146"/>
      <c r="K181" s="147">
        <f>IF(ISBLANK(F181),"",COUNTIF(F181:J181,"&gt;=0"))</f>
        <v>3</v>
      </c>
      <c r="L181" s="148">
        <f>IF(ISBLANK(F181),"",(IF(LEFT(F181,1)="-",1,0)+IF(LEFT(G181,1)="-",1,0)+IF(LEFT(H181,1)="-",1,0)+IF(LEFT(I181,1)="-",1,0)+IF(LEFT(J181,1)="-",1,0)))</f>
        <v>0</v>
      </c>
      <c r="M181" s="149">
        <f t="shared" si="7"/>
        <v>1</v>
      </c>
      <c r="N181" s="149">
        <f t="shared" si="7"/>
      </c>
    </row>
    <row r="182" spans="2:14" ht="15.75">
      <c r="B182" s="135"/>
      <c r="C182" s="113"/>
      <c r="D182" s="113"/>
      <c r="E182" s="113"/>
      <c r="F182" s="113"/>
      <c r="G182" s="113"/>
      <c r="H182" s="113"/>
      <c r="I182" s="201" t="s">
        <v>325</v>
      </c>
      <c r="J182" s="201"/>
      <c r="K182" s="150">
        <f>SUM(K177:K181)</f>
        <v>11</v>
      </c>
      <c r="L182" s="150">
        <f>SUM(L177:L181)</f>
        <v>7</v>
      </c>
      <c r="M182" s="150">
        <f>SUM(M177:M181)</f>
        <v>3</v>
      </c>
      <c r="N182" s="150">
        <f>SUM(N177:N181)</f>
        <v>2</v>
      </c>
    </row>
    <row r="183" spans="2:14" ht="15.75">
      <c r="B183" s="151" t="s">
        <v>326</v>
      </c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52"/>
    </row>
    <row r="184" spans="2:14" ht="15.75">
      <c r="B184" s="153" t="s">
        <v>327</v>
      </c>
      <c r="C184" s="154"/>
      <c r="D184" s="154" t="s">
        <v>328</v>
      </c>
      <c r="E184" s="155"/>
      <c r="F184" s="154"/>
      <c r="G184" s="154" t="s">
        <v>32</v>
      </c>
      <c r="H184" s="155"/>
      <c r="I184" s="154"/>
      <c r="J184" s="156" t="s">
        <v>329</v>
      </c>
      <c r="K184" s="117"/>
      <c r="L184" s="113"/>
      <c r="M184" s="113"/>
      <c r="N184" s="152"/>
    </row>
    <row r="185" spans="2:14" ht="18.75" thickBot="1">
      <c r="B185" s="135"/>
      <c r="C185" s="113"/>
      <c r="D185" s="113"/>
      <c r="E185" s="113"/>
      <c r="F185" s="113"/>
      <c r="G185" s="113"/>
      <c r="H185" s="113"/>
      <c r="I185" s="113"/>
      <c r="J185" s="202" t="str">
        <f>IF(M182=3,C171,IF(N182=3,G171,""))</f>
        <v>Heitto</v>
      </c>
      <c r="K185" s="202"/>
      <c r="L185" s="202"/>
      <c r="M185" s="202"/>
      <c r="N185" s="202"/>
    </row>
    <row r="186" spans="2:14" ht="18.75" thickBot="1">
      <c r="B186" s="157"/>
      <c r="C186" s="158"/>
      <c r="D186" s="158"/>
      <c r="E186" s="158"/>
      <c r="F186" s="158"/>
      <c r="G186" s="158"/>
      <c r="H186" s="158"/>
      <c r="I186" s="158"/>
      <c r="J186" s="159"/>
      <c r="K186" s="159"/>
      <c r="L186" s="159"/>
      <c r="M186" s="159"/>
      <c r="N186" s="160"/>
    </row>
    <row r="187" ht="16.5" thickBot="1" thickTop="1"/>
    <row r="188" spans="2:14" ht="16.5" thickTop="1">
      <c r="B188" s="107"/>
      <c r="C188" s="108"/>
      <c r="D188" s="109"/>
      <c r="E188" s="109"/>
      <c r="F188" s="185" t="s">
        <v>297</v>
      </c>
      <c r="G188" s="185"/>
      <c r="H188" s="186" t="s">
        <v>0</v>
      </c>
      <c r="I188" s="186"/>
      <c r="J188" s="186"/>
      <c r="K188" s="186"/>
      <c r="L188" s="186"/>
      <c r="M188" s="186"/>
      <c r="N188" s="186"/>
    </row>
    <row r="189" spans="2:14" ht="15.75">
      <c r="B189" s="110"/>
      <c r="C189" s="111" t="s">
        <v>298</v>
      </c>
      <c r="D189" s="112"/>
      <c r="E189" s="113"/>
      <c r="F189" s="187" t="s">
        <v>299</v>
      </c>
      <c r="G189" s="187"/>
      <c r="H189" s="188" t="s">
        <v>25</v>
      </c>
      <c r="I189" s="188"/>
      <c r="J189" s="188"/>
      <c r="K189" s="188"/>
      <c r="L189" s="188"/>
      <c r="M189" s="188"/>
      <c r="N189" s="188"/>
    </row>
    <row r="190" spans="2:14" ht="15.75">
      <c r="B190" s="114"/>
      <c r="C190" s="115"/>
      <c r="D190" s="113"/>
      <c r="E190" s="113"/>
      <c r="F190" s="189" t="s">
        <v>301</v>
      </c>
      <c r="G190" s="189"/>
      <c r="H190" s="190" t="s">
        <v>68</v>
      </c>
      <c r="I190" s="190"/>
      <c r="J190" s="190"/>
      <c r="K190" s="190"/>
      <c r="L190" s="190"/>
      <c r="M190" s="190"/>
      <c r="N190" s="190"/>
    </row>
    <row r="191" spans="2:14" ht="21" thickBot="1">
      <c r="B191" s="116"/>
      <c r="C191" s="49" t="s">
        <v>373</v>
      </c>
      <c r="D191" s="117"/>
      <c r="E191" s="113"/>
      <c r="F191" s="191" t="s">
        <v>374</v>
      </c>
      <c r="G191" s="191"/>
      <c r="H191" s="192">
        <v>45066</v>
      </c>
      <c r="I191" s="192"/>
      <c r="J191" s="192"/>
      <c r="K191" s="118" t="s">
        <v>375</v>
      </c>
      <c r="L191" s="193"/>
      <c r="M191" s="193"/>
      <c r="N191" s="193"/>
    </row>
    <row r="192" spans="2:14" ht="16.5" thickTop="1">
      <c r="B192" s="119"/>
      <c r="C192" s="120"/>
      <c r="D192" s="113"/>
      <c r="E192" s="113"/>
      <c r="F192" s="121"/>
      <c r="G192" s="120"/>
      <c r="H192" s="120"/>
      <c r="I192" s="122"/>
      <c r="J192" s="123"/>
      <c r="K192" s="124"/>
      <c r="L192" s="124"/>
      <c r="M192" s="124"/>
      <c r="N192" s="125"/>
    </row>
    <row r="193" spans="2:14" ht="16.5" thickBot="1">
      <c r="B193" s="126" t="s">
        <v>304</v>
      </c>
      <c r="C193" s="194" t="s">
        <v>86</v>
      </c>
      <c r="D193" s="194"/>
      <c r="E193" s="127"/>
      <c r="F193" s="128" t="s">
        <v>306</v>
      </c>
      <c r="G193" s="195" t="s">
        <v>409</v>
      </c>
      <c r="H193" s="195"/>
      <c r="I193" s="195"/>
      <c r="J193" s="195"/>
      <c r="K193" s="195"/>
      <c r="L193" s="195"/>
      <c r="M193" s="195"/>
      <c r="N193" s="195"/>
    </row>
    <row r="194" spans="2:14" ht="15">
      <c r="B194" s="129" t="s">
        <v>307</v>
      </c>
      <c r="C194" s="196" t="s">
        <v>415</v>
      </c>
      <c r="D194" s="196"/>
      <c r="E194" s="130"/>
      <c r="F194" s="131" t="s">
        <v>309</v>
      </c>
      <c r="G194" s="197" t="s">
        <v>334</v>
      </c>
      <c r="H194" s="197"/>
      <c r="I194" s="197"/>
      <c r="J194" s="197"/>
      <c r="K194" s="197"/>
      <c r="L194" s="197"/>
      <c r="M194" s="197"/>
      <c r="N194" s="197"/>
    </row>
    <row r="195" spans="2:14" ht="15">
      <c r="B195" s="132" t="s">
        <v>311</v>
      </c>
      <c r="C195" s="198"/>
      <c r="D195" s="198"/>
      <c r="E195" s="130"/>
      <c r="F195" s="133" t="s">
        <v>313</v>
      </c>
      <c r="G195" s="199" t="s">
        <v>336</v>
      </c>
      <c r="H195" s="199"/>
      <c r="I195" s="199"/>
      <c r="J195" s="199"/>
      <c r="K195" s="199"/>
      <c r="L195" s="199"/>
      <c r="M195" s="199"/>
      <c r="N195" s="199"/>
    </row>
    <row r="196" spans="2:14" ht="15">
      <c r="B196" s="132" t="s">
        <v>380</v>
      </c>
      <c r="C196" s="198" t="s">
        <v>416</v>
      </c>
      <c r="D196" s="198"/>
      <c r="E196" s="130"/>
      <c r="F196" s="134" t="s">
        <v>382</v>
      </c>
      <c r="G196" s="199" t="s">
        <v>410</v>
      </c>
      <c r="H196" s="199"/>
      <c r="I196" s="199"/>
      <c r="J196" s="199"/>
      <c r="K196" s="199"/>
      <c r="L196" s="199"/>
      <c r="M196" s="199"/>
      <c r="N196" s="199"/>
    </row>
    <row r="197" spans="2:14" ht="15.75">
      <c r="B197" s="135"/>
      <c r="C197" s="113"/>
      <c r="D197" s="113"/>
      <c r="E197" s="113"/>
      <c r="F197" s="121"/>
      <c r="G197" s="136"/>
      <c r="H197" s="136"/>
      <c r="I197" s="136"/>
      <c r="J197" s="113"/>
      <c r="K197" s="113"/>
      <c r="L197" s="113"/>
      <c r="M197" s="137"/>
      <c r="N197" s="138"/>
    </row>
    <row r="198" spans="2:14" ht="15.75">
      <c r="B198" s="139" t="s">
        <v>317</v>
      </c>
      <c r="C198" s="113"/>
      <c r="D198" s="113"/>
      <c r="E198" s="113"/>
      <c r="F198" s="140">
        <v>1</v>
      </c>
      <c r="G198" s="140">
        <v>2</v>
      </c>
      <c r="H198" s="140">
        <v>3</v>
      </c>
      <c r="I198" s="140">
        <v>4</v>
      </c>
      <c r="J198" s="140">
        <v>5</v>
      </c>
      <c r="K198" s="200" t="s">
        <v>7</v>
      </c>
      <c r="L198" s="200"/>
      <c r="M198" s="140" t="s">
        <v>318</v>
      </c>
      <c r="N198" s="141" t="s">
        <v>319</v>
      </c>
    </row>
    <row r="199" spans="2:14" ht="15">
      <c r="B199" s="143" t="s">
        <v>320</v>
      </c>
      <c r="C199" s="144" t="str">
        <f>IF(C194&gt;"",C194,"")</f>
        <v>Aleksi Ikola</v>
      </c>
      <c r="D199" s="144" t="str">
        <f>IF(G194&gt;"",G194,"")</f>
        <v>Åvist Aapo</v>
      </c>
      <c r="E199" s="145"/>
      <c r="F199" s="146">
        <v>-7</v>
      </c>
      <c r="G199" s="146">
        <v>-7</v>
      </c>
      <c r="H199" s="146">
        <v>3</v>
      </c>
      <c r="I199" s="146">
        <v>3</v>
      </c>
      <c r="J199" s="146">
        <v>1</v>
      </c>
      <c r="K199" s="147">
        <f>IF(ISBLANK(F199),"",COUNTIF(F199:J199,"&gt;=0"))</f>
        <v>3</v>
      </c>
      <c r="L199" s="148">
        <f>IF(ISBLANK(F199),"",(IF(LEFT(F199,1)="-",1,0)+IF(LEFT(G199,1)="-",1,0)+IF(LEFT(H199,1)="-",1,0)+IF(LEFT(I199,1)="-",1,0)+IF(LEFT(J199,1)="-",1,0)))</f>
        <v>2</v>
      </c>
      <c r="M199" s="149">
        <f aca="true" t="shared" si="8" ref="M199:N203">IF(K199=3,1,"")</f>
        <v>1</v>
      </c>
      <c r="N199" s="149">
        <f t="shared" si="8"/>
      </c>
    </row>
    <row r="200" spans="2:14" ht="15">
      <c r="B200" s="143" t="s">
        <v>321</v>
      </c>
      <c r="C200" s="144">
        <f>IF(C195&gt;"",C195,"")</f>
      </c>
      <c r="D200" s="144" t="str">
        <f>IF(G195&gt;"",G195,"")</f>
        <v>Hyttinen Eetu</v>
      </c>
      <c r="E200" s="145"/>
      <c r="F200" s="146">
        <v>-1</v>
      </c>
      <c r="G200" s="146">
        <v>-1</v>
      </c>
      <c r="H200" s="146">
        <v>-1</v>
      </c>
      <c r="I200" s="146"/>
      <c r="J200" s="146"/>
      <c r="K200" s="147">
        <f>IF(ISBLANK(F200),"",COUNTIF(F200:J200,"&gt;=0"))</f>
        <v>0</v>
      </c>
      <c r="L200" s="148">
        <f>IF(ISBLANK(F200),"",(IF(LEFT(F200,1)="-",1,0)+IF(LEFT(G200,1)="-",1,0)+IF(LEFT(H200,1)="-",1,0)+IF(LEFT(I200,1)="-",1,0)+IF(LEFT(J200,1)="-",1,0)))</f>
        <v>3</v>
      </c>
      <c r="M200" s="149">
        <f t="shared" si="8"/>
      </c>
      <c r="N200" s="149">
        <f t="shared" si="8"/>
        <v>1</v>
      </c>
    </row>
    <row r="201" spans="2:14" ht="15">
      <c r="B201" s="143" t="s">
        <v>384</v>
      </c>
      <c r="C201" s="144" t="str">
        <f>IF(C196&gt;"",C196,"")</f>
        <v>Jesse Ikola</v>
      </c>
      <c r="D201" s="144" t="str">
        <f>IF(G196&gt;"",G196,"")</f>
        <v>Tiiro Alex</v>
      </c>
      <c r="E201" s="145"/>
      <c r="F201" s="146">
        <v>-9</v>
      </c>
      <c r="G201" s="146">
        <v>-6</v>
      </c>
      <c r="H201" s="146">
        <v>3</v>
      </c>
      <c r="I201" s="146">
        <v>-9</v>
      </c>
      <c r="J201" s="146"/>
      <c r="K201" s="147">
        <f>IF(ISBLANK(F201),"",COUNTIF(F201:J201,"&gt;=0"))</f>
        <v>1</v>
      </c>
      <c r="L201" s="148">
        <f>IF(ISBLANK(F201),"",(IF(LEFT(F201,1)="-",1,0)+IF(LEFT(G201,1)="-",1,0)+IF(LEFT(H201,1)="-",1,0)+IF(LEFT(I201,1)="-",1,0)+IF(LEFT(J201,1)="-",1,0)))</f>
        <v>3</v>
      </c>
      <c r="M201" s="149">
        <f t="shared" si="8"/>
      </c>
      <c r="N201" s="149">
        <f t="shared" si="8"/>
        <v>1</v>
      </c>
    </row>
    <row r="202" spans="2:14" ht="15">
      <c r="B202" s="143" t="s">
        <v>323</v>
      </c>
      <c r="C202" s="144" t="str">
        <f>IF(C194&gt;"",C194,"")</f>
        <v>Aleksi Ikola</v>
      </c>
      <c r="D202" s="144" t="str">
        <f>IF(G195&gt;"",G195,"")</f>
        <v>Hyttinen Eetu</v>
      </c>
      <c r="E202" s="145"/>
      <c r="F202" s="146">
        <v>4</v>
      </c>
      <c r="G202" s="146">
        <v>7</v>
      </c>
      <c r="H202" s="146">
        <v>4</v>
      </c>
      <c r="I202" s="146"/>
      <c r="J202" s="146"/>
      <c r="K202" s="147">
        <f>IF(ISBLANK(F202),"",COUNTIF(F202:J202,"&gt;=0"))</f>
        <v>3</v>
      </c>
      <c r="L202" s="148">
        <f>IF(ISBLANK(F202),"",(IF(LEFT(F202,1)="-",1,0)+IF(LEFT(G202,1)="-",1,0)+IF(LEFT(H202,1)="-",1,0)+IF(LEFT(I202,1)="-",1,0)+IF(LEFT(J202,1)="-",1,0)))</f>
        <v>0</v>
      </c>
      <c r="M202" s="149">
        <f t="shared" si="8"/>
        <v>1</v>
      </c>
      <c r="N202" s="149">
        <f t="shared" si="8"/>
      </c>
    </row>
    <row r="203" spans="2:14" ht="15">
      <c r="B203" s="143" t="s">
        <v>324</v>
      </c>
      <c r="C203" s="144">
        <f>IF(C195&gt;"",C195,"")</f>
      </c>
      <c r="D203" s="144" t="str">
        <f>IF(G194&gt;"",G194,"")</f>
        <v>Åvist Aapo</v>
      </c>
      <c r="E203" s="145"/>
      <c r="F203" s="146">
        <v>-1</v>
      </c>
      <c r="G203" s="146">
        <v>-1</v>
      </c>
      <c r="H203" s="146">
        <v>-1</v>
      </c>
      <c r="I203" s="146"/>
      <c r="J203" s="146"/>
      <c r="K203" s="147">
        <f>IF(ISBLANK(F203),"",COUNTIF(F203:J203,"&gt;=0"))</f>
        <v>0</v>
      </c>
      <c r="L203" s="148">
        <f>IF(ISBLANK(F203),"",(IF(LEFT(F203,1)="-",1,0)+IF(LEFT(G203,1)="-",1,0)+IF(LEFT(H203,1)="-",1,0)+IF(LEFT(I203,1)="-",1,0)+IF(LEFT(J203,1)="-",1,0)))</f>
        <v>3</v>
      </c>
      <c r="M203" s="149">
        <f t="shared" si="8"/>
      </c>
      <c r="N203" s="149">
        <f t="shared" si="8"/>
        <v>1</v>
      </c>
    </row>
    <row r="204" spans="2:14" ht="15.75">
      <c r="B204" s="135"/>
      <c r="C204" s="113"/>
      <c r="D204" s="113"/>
      <c r="E204" s="113"/>
      <c r="F204" s="113"/>
      <c r="G204" s="113"/>
      <c r="H204" s="113"/>
      <c r="I204" s="201" t="s">
        <v>325</v>
      </c>
      <c r="J204" s="201"/>
      <c r="K204" s="150">
        <f>SUM(K199:K203)</f>
        <v>7</v>
      </c>
      <c r="L204" s="150">
        <f>SUM(L199:L203)</f>
        <v>11</v>
      </c>
      <c r="M204" s="150">
        <f>SUM(M199:M203)</f>
        <v>2</v>
      </c>
      <c r="N204" s="150">
        <f>SUM(N199:N203)</f>
        <v>3</v>
      </c>
    </row>
    <row r="205" spans="2:14" ht="15.75">
      <c r="B205" s="151" t="s">
        <v>326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52"/>
    </row>
    <row r="206" spans="2:14" ht="15.75">
      <c r="B206" s="153" t="s">
        <v>327</v>
      </c>
      <c r="C206" s="154"/>
      <c r="D206" s="154" t="s">
        <v>328</v>
      </c>
      <c r="E206" s="155"/>
      <c r="F206" s="154"/>
      <c r="G206" s="154" t="s">
        <v>32</v>
      </c>
      <c r="H206" s="155"/>
      <c r="I206" s="154"/>
      <c r="J206" s="156" t="s">
        <v>329</v>
      </c>
      <c r="K206" s="117"/>
      <c r="L206" s="113"/>
      <c r="M206" s="113"/>
      <c r="N206" s="152"/>
    </row>
    <row r="207" spans="2:14" ht="18.75" thickBot="1">
      <c r="B207" s="135"/>
      <c r="C207" s="113"/>
      <c r="D207" s="113"/>
      <c r="E207" s="113"/>
      <c r="F207" s="113"/>
      <c r="G207" s="113"/>
      <c r="H207" s="113"/>
      <c r="I207" s="113"/>
      <c r="J207" s="202" t="str">
        <f>IF(M204=3,C193,IF(N204=3,G193,""))</f>
        <v>OPT-86 4</v>
      </c>
      <c r="K207" s="202"/>
      <c r="L207" s="202"/>
      <c r="M207" s="202"/>
      <c r="N207" s="202"/>
    </row>
    <row r="208" spans="2:14" ht="18.75" thickBot="1">
      <c r="B208" s="157"/>
      <c r="C208" s="158"/>
      <c r="D208" s="158"/>
      <c r="E208" s="158"/>
      <c r="F208" s="158"/>
      <c r="G208" s="158"/>
      <c r="H208" s="158"/>
      <c r="I208" s="158"/>
      <c r="J208" s="159"/>
      <c r="K208" s="159"/>
      <c r="L208" s="159"/>
      <c r="M208" s="159"/>
      <c r="N208" s="160"/>
    </row>
    <row r="209" ht="16.5" thickBot="1" thickTop="1"/>
    <row r="210" spans="2:14" ht="16.5" thickTop="1">
      <c r="B210" s="107"/>
      <c r="C210" s="108"/>
      <c r="D210" s="109"/>
      <c r="E210" s="109"/>
      <c r="F210" s="185" t="s">
        <v>297</v>
      </c>
      <c r="G210" s="185"/>
      <c r="H210" s="186" t="s">
        <v>0</v>
      </c>
      <c r="I210" s="186"/>
      <c r="J210" s="186"/>
      <c r="K210" s="186"/>
      <c r="L210" s="186"/>
      <c r="M210" s="186"/>
      <c r="N210" s="186"/>
    </row>
    <row r="211" spans="2:14" ht="15.75">
      <c r="B211" s="110"/>
      <c r="C211" s="111" t="s">
        <v>298</v>
      </c>
      <c r="D211" s="112"/>
      <c r="E211" s="113"/>
      <c r="F211" s="187" t="s">
        <v>299</v>
      </c>
      <c r="G211" s="187"/>
      <c r="H211" s="188" t="s">
        <v>25</v>
      </c>
      <c r="I211" s="188"/>
      <c r="J211" s="188"/>
      <c r="K211" s="188"/>
      <c r="L211" s="188"/>
      <c r="M211" s="188"/>
      <c r="N211" s="188"/>
    </row>
    <row r="212" spans="2:14" ht="15.75">
      <c r="B212" s="114"/>
      <c r="C212" s="115"/>
      <c r="D212" s="113"/>
      <c r="E212" s="113"/>
      <c r="F212" s="189" t="s">
        <v>301</v>
      </c>
      <c r="G212" s="189"/>
      <c r="H212" s="190" t="s">
        <v>452</v>
      </c>
      <c r="I212" s="190"/>
      <c r="J212" s="190"/>
      <c r="K212" s="190"/>
      <c r="L212" s="190"/>
      <c r="M212" s="190"/>
      <c r="N212" s="190"/>
    </row>
    <row r="213" spans="2:14" ht="21" thickBot="1">
      <c r="B213" s="116"/>
      <c r="C213" s="49" t="s">
        <v>373</v>
      </c>
      <c r="D213" s="117"/>
      <c r="E213" s="113"/>
      <c r="F213" s="191" t="s">
        <v>374</v>
      </c>
      <c r="G213" s="191"/>
      <c r="H213" s="192">
        <v>45066</v>
      </c>
      <c r="I213" s="192"/>
      <c r="J213" s="192"/>
      <c r="K213" s="118" t="s">
        <v>375</v>
      </c>
      <c r="L213" s="193"/>
      <c r="M213" s="193"/>
      <c r="N213" s="193"/>
    </row>
    <row r="214" spans="2:14" ht="16.5" thickTop="1">
      <c r="B214" s="119"/>
      <c r="C214" s="120"/>
      <c r="D214" s="113"/>
      <c r="E214" s="113"/>
      <c r="F214" s="121"/>
      <c r="G214" s="120"/>
      <c r="H214" s="120"/>
      <c r="I214" s="122"/>
      <c r="J214" s="123"/>
      <c r="K214" s="124"/>
      <c r="L214" s="124"/>
      <c r="M214" s="124"/>
      <c r="N214" s="125"/>
    </row>
    <row r="215" spans="2:14" ht="16.5" thickBot="1">
      <c r="B215" s="126" t="s">
        <v>304</v>
      </c>
      <c r="C215" s="194" t="s">
        <v>67</v>
      </c>
      <c r="D215" s="194"/>
      <c r="E215" s="127"/>
      <c r="F215" s="128" t="s">
        <v>306</v>
      </c>
      <c r="G215" s="195" t="s">
        <v>73</v>
      </c>
      <c r="H215" s="195"/>
      <c r="I215" s="195"/>
      <c r="J215" s="195"/>
      <c r="K215" s="195"/>
      <c r="L215" s="195"/>
      <c r="M215" s="195"/>
      <c r="N215" s="195"/>
    </row>
    <row r="216" spans="2:14" ht="15">
      <c r="B216" s="129" t="s">
        <v>307</v>
      </c>
      <c r="C216" s="196" t="s">
        <v>417</v>
      </c>
      <c r="D216" s="196"/>
      <c r="E216" s="130"/>
      <c r="F216" s="131" t="s">
        <v>309</v>
      </c>
      <c r="G216" s="197" t="s">
        <v>400</v>
      </c>
      <c r="H216" s="197"/>
      <c r="I216" s="197"/>
      <c r="J216" s="197"/>
      <c r="K216" s="197"/>
      <c r="L216" s="197"/>
      <c r="M216" s="197"/>
      <c r="N216" s="197"/>
    </row>
    <row r="217" spans="2:14" ht="15">
      <c r="B217" s="132" t="s">
        <v>311</v>
      </c>
      <c r="C217" s="198" t="s">
        <v>418</v>
      </c>
      <c r="D217" s="198"/>
      <c r="E217" s="130"/>
      <c r="F217" s="133" t="s">
        <v>313</v>
      </c>
      <c r="G217" s="199" t="s">
        <v>401</v>
      </c>
      <c r="H217" s="199"/>
      <c r="I217" s="199"/>
      <c r="J217" s="199"/>
      <c r="K217" s="199"/>
      <c r="L217" s="199"/>
      <c r="M217" s="199"/>
      <c r="N217" s="199"/>
    </row>
    <row r="218" spans="2:14" ht="15">
      <c r="B218" s="132" t="s">
        <v>380</v>
      </c>
      <c r="C218" s="198" t="s">
        <v>359</v>
      </c>
      <c r="D218" s="198"/>
      <c r="E218" s="130"/>
      <c r="F218" s="134" t="s">
        <v>382</v>
      </c>
      <c r="G218" s="199" t="s">
        <v>402</v>
      </c>
      <c r="H218" s="199"/>
      <c r="I218" s="199"/>
      <c r="J218" s="199"/>
      <c r="K218" s="199"/>
      <c r="L218" s="199"/>
      <c r="M218" s="199"/>
      <c r="N218" s="199"/>
    </row>
    <row r="219" spans="2:14" ht="15.75">
      <c r="B219" s="135"/>
      <c r="C219" s="113"/>
      <c r="D219" s="113"/>
      <c r="E219" s="113"/>
      <c r="F219" s="121"/>
      <c r="G219" s="136"/>
      <c r="H219" s="136"/>
      <c r="I219" s="136"/>
      <c r="J219" s="113"/>
      <c r="K219" s="113"/>
      <c r="L219" s="113"/>
      <c r="M219" s="137"/>
      <c r="N219" s="138"/>
    </row>
    <row r="220" spans="2:14" ht="15.75">
      <c r="B220" s="139" t="s">
        <v>317</v>
      </c>
      <c r="C220" s="113"/>
      <c r="D220" s="113"/>
      <c r="E220" s="113"/>
      <c r="F220" s="140">
        <v>1</v>
      </c>
      <c r="G220" s="140">
        <v>2</v>
      </c>
      <c r="H220" s="140">
        <v>3</v>
      </c>
      <c r="I220" s="140">
        <v>4</v>
      </c>
      <c r="J220" s="140">
        <v>5</v>
      </c>
      <c r="K220" s="200" t="s">
        <v>7</v>
      </c>
      <c r="L220" s="200"/>
      <c r="M220" s="140" t="s">
        <v>318</v>
      </c>
      <c r="N220" s="141" t="s">
        <v>319</v>
      </c>
    </row>
    <row r="221" spans="2:14" ht="15">
      <c r="B221" s="143" t="s">
        <v>320</v>
      </c>
      <c r="C221" s="144" t="str">
        <f>IF(C216&gt;"",C216,"")</f>
        <v>Kahlos Juho</v>
      </c>
      <c r="D221" s="144" t="str">
        <f>IF(G216&gt;"",G216,"")</f>
        <v>Jakku Jere</v>
      </c>
      <c r="E221" s="145"/>
      <c r="F221" s="146">
        <v>5</v>
      </c>
      <c r="G221" s="146">
        <v>-10</v>
      </c>
      <c r="H221" s="146">
        <v>2</v>
      </c>
      <c r="I221" s="146">
        <v>7</v>
      </c>
      <c r="J221" s="146"/>
      <c r="K221" s="147">
        <f>IF(ISBLANK(F221),"",COUNTIF(F221:J221,"&gt;=0"))</f>
        <v>3</v>
      </c>
      <c r="L221" s="148">
        <f>IF(ISBLANK(F221),"",(IF(LEFT(F221,1)="-",1,0)+IF(LEFT(G221,1)="-",1,0)+IF(LEFT(H221,1)="-",1,0)+IF(LEFT(I221,1)="-",1,0)+IF(LEFT(J221,1)="-",1,0)))</f>
        <v>1</v>
      </c>
      <c r="M221" s="149">
        <f aca="true" t="shared" si="9" ref="M221:N225">IF(K221=3,1,"")</f>
        <v>1</v>
      </c>
      <c r="N221" s="149">
        <f t="shared" si="9"/>
      </c>
    </row>
    <row r="222" spans="2:14" ht="15">
      <c r="B222" s="143" t="s">
        <v>321</v>
      </c>
      <c r="C222" s="144" t="str">
        <f>IF(C217&gt;"",C217,"")</f>
        <v>Pullinen Leonid</v>
      </c>
      <c r="D222" s="144" t="str">
        <f>IF(G217&gt;"",G217,"")</f>
        <v>Turpeinen Aleksi</v>
      </c>
      <c r="E222" s="145"/>
      <c r="F222" s="146">
        <v>6</v>
      </c>
      <c r="G222" s="146">
        <v>9</v>
      </c>
      <c r="H222" s="146">
        <v>6</v>
      </c>
      <c r="I222" s="146"/>
      <c r="J222" s="146"/>
      <c r="K222" s="147">
        <f>IF(ISBLANK(F222),"",COUNTIF(F222:J222,"&gt;=0"))</f>
        <v>3</v>
      </c>
      <c r="L222" s="148">
        <f>IF(ISBLANK(F222),"",(IF(LEFT(F222,1)="-",1,0)+IF(LEFT(G222,1)="-",1,0)+IF(LEFT(H222,1)="-",1,0)+IF(LEFT(I222,1)="-",1,0)+IF(LEFT(J222,1)="-",1,0)))</f>
        <v>0</v>
      </c>
      <c r="M222" s="149">
        <f t="shared" si="9"/>
        <v>1</v>
      </c>
      <c r="N222" s="149">
        <f t="shared" si="9"/>
      </c>
    </row>
    <row r="223" spans="2:14" ht="15">
      <c r="B223" s="143" t="s">
        <v>384</v>
      </c>
      <c r="C223" s="144" t="str">
        <f>IF(C218&gt;"",C218,"")</f>
        <v>Koivumäki Jimi</v>
      </c>
      <c r="D223" s="144" t="str">
        <f>IF(G218&gt;"",G218,"")</f>
        <v>Kelhä Aaron</v>
      </c>
      <c r="E223" s="145"/>
      <c r="F223" s="146">
        <v>2</v>
      </c>
      <c r="G223" s="146">
        <v>2</v>
      </c>
      <c r="H223" s="146">
        <v>4</v>
      </c>
      <c r="I223" s="146"/>
      <c r="J223" s="146"/>
      <c r="K223" s="147">
        <f>IF(ISBLANK(F223),"",COUNTIF(F223:J223,"&gt;=0"))</f>
        <v>3</v>
      </c>
      <c r="L223" s="148">
        <f>IF(ISBLANK(F223),"",(IF(LEFT(F223,1)="-",1,0)+IF(LEFT(G223,1)="-",1,0)+IF(LEFT(H223,1)="-",1,0)+IF(LEFT(I223,1)="-",1,0)+IF(LEFT(J223,1)="-",1,0)))</f>
        <v>0</v>
      </c>
      <c r="M223" s="149">
        <f t="shared" si="9"/>
        <v>1</v>
      </c>
      <c r="N223" s="149">
        <f t="shared" si="9"/>
      </c>
    </row>
    <row r="224" spans="2:14" ht="15">
      <c r="B224" s="143" t="s">
        <v>323</v>
      </c>
      <c r="C224" s="144" t="str">
        <f>IF(C216&gt;"",C216,"")</f>
        <v>Kahlos Juho</v>
      </c>
      <c r="D224" s="144" t="str">
        <f>IF(G217&gt;"",G217,"")</f>
        <v>Turpeinen Aleksi</v>
      </c>
      <c r="E224" s="145"/>
      <c r="F224" s="146"/>
      <c r="G224" s="146"/>
      <c r="H224" s="146"/>
      <c r="I224" s="146"/>
      <c r="J224" s="146"/>
      <c r="K224" s="147">
        <f>IF(ISBLANK(F224),"",COUNTIF(F224:J224,"&gt;=0"))</f>
      </c>
      <c r="L224" s="148">
        <f>IF(ISBLANK(F224),"",(IF(LEFT(F224,1)="-",1,0)+IF(LEFT(G224,1)="-",1,0)+IF(LEFT(H224,1)="-",1,0)+IF(LEFT(I224,1)="-",1,0)+IF(LEFT(J224,1)="-",1,0)))</f>
      </c>
      <c r="M224" s="149">
        <f t="shared" si="9"/>
      </c>
      <c r="N224" s="149">
        <f t="shared" si="9"/>
      </c>
    </row>
    <row r="225" spans="2:14" ht="15">
      <c r="B225" s="143" t="s">
        <v>324</v>
      </c>
      <c r="C225" s="144" t="str">
        <f>IF(C217&gt;"",C217,"")</f>
        <v>Pullinen Leonid</v>
      </c>
      <c r="D225" s="144" t="str">
        <f>IF(G216&gt;"",G216,"")</f>
        <v>Jakku Jere</v>
      </c>
      <c r="E225" s="145"/>
      <c r="F225" s="146"/>
      <c r="G225" s="146"/>
      <c r="H225" s="146"/>
      <c r="I225" s="146"/>
      <c r="J225" s="146"/>
      <c r="K225" s="147">
        <f>IF(ISBLANK(F225),"",COUNTIF(F225:J225,"&gt;=0"))</f>
      </c>
      <c r="L225" s="148">
        <f>IF(ISBLANK(F225),"",(IF(LEFT(F225,1)="-",1,0)+IF(LEFT(G225,1)="-",1,0)+IF(LEFT(H225,1)="-",1,0)+IF(LEFT(I225,1)="-",1,0)+IF(LEFT(J225,1)="-",1,0)))</f>
      </c>
      <c r="M225" s="149">
        <f t="shared" si="9"/>
      </c>
      <c r="N225" s="149">
        <f t="shared" si="9"/>
      </c>
    </row>
    <row r="226" spans="2:14" ht="15.75">
      <c r="B226" s="135"/>
      <c r="C226" s="113"/>
      <c r="D226" s="113"/>
      <c r="E226" s="113"/>
      <c r="F226" s="113"/>
      <c r="G226" s="113"/>
      <c r="H226" s="113"/>
      <c r="I226" s="201" t="s">
        <v>325</v>
      </c>
      <c r="J226" s="201"/>
      <c r="K226" s="150">
        <f>SUM(K221:K225)</f>
        <v>9</v>
      </c>
      <c r="L226" s="150">
        <f>SUM(L221:L225)</f>
        <v>1</v>
      </c>
      <c r="M226" s="150">
        <f>SUM(M221:M225)</f>
        <v>3</v>
      </c>
      <c r="N226" s="150">
        <f>SUM(N221:N225)</f>
        <v>0</v>
      </c>
    </row>
    <row r="227" spans="2:14" ht="15.75">
      <c r="B227" s="151" t="s">
        <v>326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52"/>
    </row>
    <row r="228" spans="2:14" ht="15.75">
      <c r="B228" s="153" t="s">
        <v>327</v>
      </c>
      <c r="C228" s="154"/>
      <c r="D228" s="154" t="s">
        <v>328</v>
      </c>
      <c r="E228" s="155"/>
      <c r="F228" s="154"/>
      <c r="G228" s="154" t="s">
        <v>32</v>
      </c>
      <c r="H228" s="155"/>
      <c r="I228" s="154"/>
      <c r="J228" s="156" t="s">
        <v>329</v>
      </c>
      <c r="K228" s="117"/>
      <c r="L228" s="113"/>
      <c r="M228" s="113"/>
      <c r="N228" s="152"/>
    </row>
    <row r="229" spans="2:14" ht="18.75" thickBot="1">
      <c r="B229" s="135"/>
      <c r="C229" s="113"/>
      <c r="D229" s="113"/>
      <c r="E229" s="113"/>
      <c r="F229" s="113"/>
      <c r="G229" s="113"/>
      <c r="H229" s="113"/>
      <c r="I229" s="113"/>
      <c r="J229" s="202" t="str">
        <f>IF(M226=3,C215,IF(N226=3,G215,""))</f>
        <v>TIP-70</v>
      </c>
      <c r="K229" s="202"/>
      <c r="L229" s="202"/>
      <c r="M229" s="202"/>
      <c r="N229" s="202"/>
    </row>
    <row r="230" spans="2:14" ht="18.75" thickBot="1">
      <c r="B230" s="157"/>
      <c r="C230" s="158"/>
      <c r="D230" s="158"/>
      <c r="E230" s="158"/>
      <c r="F230" s="158"/>
      <c r="G230" s="158"/>
      <c r="H230" s="158"/>
      <c r="I230" s="158"/>
      <c r="J230" s="159"/>
      <c r="K230" s="159"/>
      <c r="L230" s="159"/>
      <c r="M230" s="159"/>
      <c r="N230" s="160"/>
    </row>
    <row r="231" ht="16.5" thickBot="1" thickTop="1"/>
    <row r="232" spans="2:14" ht="16.5" thickTop="1">
      <c r="B232" s="107"/>
      <c r="C232" s="108"/>
      <c r="D232" s="109"/>
      <c r="E232" s="109"/>
      <c r="F232" s="185" t="s">
        <v>297</v>
      </c>
      <c r="G232" s="185"/>
      <c r="H232" s="186" t="s">
        <v>0</v>
      </c>
      <c r="I232" s="186"/>
      <c r="J232" s="186"/>
      <c r="K232" s="186"/>
      <c r="L232" s="186"/>
      <c r="M232" s="186"/>
      <c r="N232" s="186"/>
    </row>
    <row r="233" spans="2:14" ht="15.75">
      <c r="B233" s="110"/>
      <c r="C233" s="111" t="s">
        <v>298</v>
      </c>
      <c r="D233" s="112"/>
      <c r="E233" s="113"/>
      <c r="F233" s="187" t="s">
        <v>299</v>
      </c>
      <c r="G233" s="187"/>
      <c r="H233" s="188" t="s">
        <v>25</v>
      </c>
      <c r="I233" s="188"/>
      <c r="J233" s="188"/>
      <c r="K233" s="188"/>
      <c r="L233" s="188"/>
      <c r="M233" s="188"/>
      <c r="N233" s="188"/>
    </row>
    <row r="234" spans="2:14" ht="15.75">
      <c r="B234" s="114"/>
      <c r="C234" s="115"/>
      <c r="D234" s="113"/>
      <c r="E234" s="113"/>
      <c r="F234" s="189" t="s">
        <v>301</v>
      </c>
      <c r="G234" s="189"/>
      <c r="H234" s="190" t="s">
        <v>452</v>
      </c>
      <c r="I234" s="190"/>
      <c r="J234" s="190"/>
      <c r="K234" s="190"/>
      <c r="L234" s="190"/>
      <c r="M234" s="190"/>
      <c r="N234" s="190"/>
    </row>
    <row r="235" spans="2:14" ht="21" thickBot="1">
      <c r="B235" s="116"/>
      <c r="C235" s="49" t="s">
        <v>373</v>
      </c>
      <c r="D235" s="117"/>
      <c r="E235" s="113"/>
      <c r="F235" s="191" t="s">
        <v>374</v>
      </c>
      <c r="G235" s="191"/>
      <c r="H235" s="192">
        <v>45066</v>
      </c>
      <c r="I235" s="192"/>
      <c r="J235" s="192"/>
      <c r="K235" s="118" t="s">
        <v>375</v>
      </c>
      <c r="L235" s="193"/>
      <c r="M235" s="193"/>
      <c r="N235" s="193"/>
    </row>
    <row r="236" spans="2:14" ht="16.5" thickTop="1">
      <c r="B236" s="119"/>
      <c r="C236" s="120"/>
      <c r="D236" s="113"/>
      <c r="E236" s="113"/>
      <c r="F236" s="121"/>
      <c r="G236" s="120"/>
      <c r="H236" s="120"/>
      <c r="I236" s="122"/>
      <c r="J236" s="123"/>
      <c r="K236" s="124"/>
      <c r="L236" s="124"/>
      <c r="M236" s="124"/>
      <c r="N236" s="125"/>
    </row>
    <row r="237" spans="2:14" ht="16.5" thickBot="1">
      <c r="B237" s="126" t="s">
        <v>304</v>
      </c>
      <c r="C237" s="194" t="s">
        <v>21</v>
      </c>
      <c r="D237" s="194"/>
      <c r="E237" s="127"/>
      <c r="F237" s="128" t="s">
        <v>306</v>
      </c>
      <c r="G237" s="195" t="s">
        <v>80</v>
      </c>
      <c r="H237" s="195"/>
      <c r="I237" s="195"/>
      <c r="J237" s="195"/>
      <c r="K237" s="195"/>
      <c r="L237" s="195"/>
      <c r="M237" s="195"/>
      <c r="N237" s="195"/>
    </row>
    <row r="238" spans="2:14" ht="15">
      <c r="B238" s="129" t="s">
        <v>307</v>
      </c>
      <c r="C238" s="196" t="s">
        <v>419</v>
      </c>
      <c r="D238" s="196"/>
      <c r="E238" s="130"/>
      <c r="F238" s="131" t="s">
        <v>309</v>
      </c>
      <c r="G238" s="197" t="s">
        <v>413</v>
      </c>
      <c r="H238" s="197"/>
      <c r="I238" s="197"/>
      <c r="J238" s="197"/>
      <c r="K238" s="197"/>
      <c r="L238" s="197"/>
      <c r="M238" s="197"/>
      <c r="N238" s="197"/>
    </row>
    <row r="239" spans="2:14" ht="15">
      <c r="B239" s="132" t="s">
        <v>311</v>
      </c>
      <c r="C239" s="198" t="s">
        <v>420</v>
      </c>
      <c r="D239" s="198"/>
      <c r="E239" s="130"/>
      <c r="F239" s="133" t="s">
        <v>313</v>
      </c>
      <c r="G239" s="199" t="s">
        <v>412</v>
      </c>
      <c r="H239" s="199"/>
      <c r="I239" s="199"/>
      <c r="J239" s="199"/>
      <c r="K239" s="199"/>
      <c r="L239" s="199"/>
      <c r="M239" s="199"/>
      <c r="N239" s="199"/>
    </row>
    <row r="240" spans="2:14" ht="15">
      <c r="B240" s="132" t="s">
        <v>380</v>
      </c>
      <c r="C240" s="198" t="s">
        <v>421</v>
      </c>
      <c r="D240" s="198"/>
      <c r="E240" s="130"/>
      <c r="F240" s="134" t="s">
        <v>382</v>
      </c>
      <c r="G240" s="199" t="s">
        <v>422</v>
      </c>
      <c r="H240" s="199"/>
      <c r="I240" s="199"/>
      <c r="J240" s="199"/>
      <c r="K240" s="199"/>
      <c r="L240" s="199"/>
      <c r="M240" s="199"/>
      <c r="N240" s="199"/>
    </row>
    <row r="241" spans="2:14" ht="15.75">
      <c r="B241" s="135"/>
      <c r="C241" s="113"/>
      <c r="D241" s="113"/>
      <c r="E241" s="113"/>
      <c r="F241" s="121"/>
      <c r="G241" s="136"/>
      <c r="H241" s="136"/>
      <c r="I241" s="136"/>
      <c r="J241" s="113"/>
      <c r="K241" s="113"/>
      <c r="L241" s="113"/>
      <c r="M241" s="137"/>
      <c r="N241" s="138"/>
    </row>
    <row r="242" spans="2:14" ht="15.75">
      <c r="B242" s="139" t="s">
        <v>317</v>
      </c>
      <c r="C242" s="113"/>
      <c r="D242" s="113"/>
      <c r="E242" s="113"/>
      <c r="F242" s="140">
        <v>1</v>
      </c>
      <c r="G242" s="140">
        <v>2</v>
      </c>
      <c r="H242" s="140">
        <v>3</v>
      </c>
      <c r="I242" s="140">
        <v>4</v>
      </c>
      <c r="J242" s="140">
        <v>5</v>
      </c>
      <c r="K242" s="200" t="s">
        <v>7</v>
      </c>
      <c r="L242" s="200"/>
      <c r="M242" s="140" t="s">
        <v>318</v>
      </c>
      <c r="N242" s="141" t="s">
        <v>319</v>
      </c>
    </row>
    <row r="243" spans="2:14" ht="15">
      <c r="B243" s="143" t="s">
        <v>320</v>
      </c>
      <c r="C243" s="144" t="str">
        <f>IF(C238&gt;"",C238,"")</f>
        <v>Södergård Patrik</v>
      </c>
      <c r="D243" s="144" t="str">
        <f>IF(G238&gt;"",G238,"")</f>
        <v>Lindgren Aukusti</v>
      </c>
      <c r="E243" s="145"/>
      <c r="F243" s="146">
        <v>8</v>
      </c>
      <c r="G243" s="146">
        <v>4</v>
      </c>
      <c r="H243" s="146">
        <v>9</v>
      </c>
      <c r="I243" s="146"/>
      <c r="J243" s="146"/>
      <c r="K243" s="147">
        <f>IF(ISBLANK(F243),"",COUNTIF(F243:J243,"&gt;=0"))</f>
        <v>3</v>
      </c>
      <c r="L243" s="148">
        <f>IF(ISBLANK(F243),"",(IF(LEFT(F243,1)="-",1,0)+IF(LEFT(G243,1)="-",1,0)+IF(LEFT(H243,1)="-",1,0)+IF(LEFT(I243,1)="-",1,0)+IF(LEFT(J243,1)="-",1,0)))</f>
        <v>0</v>
      </c>
      <c r="M243" s="149">
        <f aca="true" t="shared" si="10" ref="M243:N247">IF(K243=3,1,"")</f>
        <v>1</v>
      </c>
      <c r="N243" s="149">
        <f t="shared" si="10"/>
      </c>
    </row>
    <row r="244" spans="2:14" ht="15">
      <c r="B244" s="143" t="s">
        <v>321</v>
      </c>
      <c r="C244" s="144" t="str">
        <f>IF(C239&gt;"",C239,"")</f>
        <v>Sipiläinen Severi</v>
      </c>
      <c r="D244" s="144" t="str">
        <f>IF(G239&gt;"",G239,"")</f>
        <v>Timonen Nuutti</v>
      </c>
      <c r="E244" s="145"/>
      <c r="F244" s="146">
        <v>-9</v>
      </c>
      <c r="G244" s="146">
        <v>-8</v>
      </c>
      <c r="H244" s="146">
        <v>10</v>
      </c>
      <c r="I244" s="146">
        <v>-2</v>
      </c>
      <c r="J244" s="146"/>
      <c r="K244" s="147">
        <f>IF(ISBLANK(F244),"",COUNTIF(F244:J244,"&gt;=0"))</f>
        <v>1</v>
      </c>
      <c r="L244" s="148">
        <f>IF(ISBLANK(F244),"",(IF(LEFT(F244,1)="-",1,0)+IF(LEFT(G244,1)="-",1,0)+IF(LEFT(H244,1)="-",1,0)+IF(LEFT(I244,1)="-",1,0)+IF(LEFT(J244,1)="-",1,0)))</f>
        <v>3</v>
      </c>
      <c r="M244" s="149">
        <f t="shared" si="10"/>
      </c>
      <c r="N244" s="149">
        <f t="shared" si="10"/>
        <v>1</v>
      </c>
    </row>
    <row r="245" spans="2:14" ht="15">
      <c r="B245" s="143" t="s">
        <v>384</v>
      </c>
      <c r="C245" s="144" t="str">
        <f>IF(C240&gt;"",C240,"")</f>
        <v>Laitinen Nuutti</v>
      </c>
      <c r="D245" s="144" t="str">
        <f>IF(G240&gt;"",G240,"")</f>
        <v>Palmola Joonatan</v>
      </c>
      <c r="E245" s="145"/>
      <c r="F245" s="146">
        <v>8</v>
      </c>
      <c r="G245" s="146">
        <v>8</v>
      </c>
      <c r="H245" s="146">
        <v>6</v>
      </c>
      <c r="I245" s="146"/>
      <c r="J245" s="146"/>
      <c r="K245" s="147">
        <f>IF(ISBLANK(F245),"",COUNTIF(F245:J245,"&gt;=0"))</f>
        <v>3</v>
      </c>
      <c r="L245" s="148">
        <f>IF(ISBLANK(F245),"",(IF(LEFT(F245,1)="-",1,0)+IF(LEFT(G245,1)="-",1,0)+IF(LEFT(H245,1)="-",1,0)+IF(LEFT(I245,1)="-",1,0)+IF(LEFT(J245,1)="-",1,0)))</f>
        <v>0</v>
      </c>
      <c r="M245" s="149">
        <f t="shared" si="10"/>
        <v>1</v>
      </c>
      <c r="N245" s="149">
        <f t="shared" si="10"/>
      </c>
    </row>
    <row r="246" spans="2:14" ht="15">
      <c r="B246" s="143" t="s">
        <v>323</v>
      </c>
      <c r="C246" s="144" t="str">
        <f>IF(C238&gt;"",C238,"")</f>
        <v>Södergård Patrik</v>
      </c>
      <c r="D246" s="144" t="str">
        <f>IF(G239&gt;"",G239,"")</f>
        <v>Timonen Nuutti</v>
      </c>
      <c r="E246" s="145"/>
      <c r="F246" s="146">
        <v>6</v>
      </c>
      <c r="G246" s="146">
        <v>-5</v>
      </c>
      <c r="H246" s="146">
        <v>-8</v>
      </c>
      <c r="I246" s="146">
        <v>6</v>
      </c>
      <c r="J246" s="146">
        <v>6</v>
      </c>
      <c r="K246" s="147">
        <f>IF(ISBLANK(F246),"",COUNTIF(F246:J246,"&gt;=0"))</f>
        <v>3</v>
      </c>
      <c r="L246" s="148">
        <f>IF(ISBLANK(F246),"",(IF(LEFT(F246,1)="-",1,0)+IF(LEFT(G246,1)="-",1,0)+IF(LEFT(H246,1)="-",1,0)+IF(LEFT(I246,1)="-",1,0)+IF(LEFT(J246,1)="-",1,0)))</f>
        <v>2</v>
      </c>
      <c r="M246" s="149">
        <f t="shared" si="10"/>
        <v>1</v>
      </c>
      <c r="N246" s="149">
        <f t="shared" si="10"/>
      </c>
    </row>
    <row r="247" spans="2:14" ht="15">
      <c r="B247" s="143" t="s">
        <v>324</v>
      </c>
      <c r="C247" s="144" t="str">
        <f>IF(C239&gt;"",C239,"")</f>
        <v>Sipiläinen Severi</v>
      </c>
      <c r="D247" s="144" t="str">
        <f>IF(G238&gt;"",G238,"")</f>
        <v>Lindgren Aukusti</v>
      </c>
      <c r="E247" s="145"/>
      <c r="F247" s="146"/>
      <c r="G247" s="146"/>
      <c r="H247" s="146"/>
      <c r="I247" s="146"/>
      <c r="J247" s="146"/>
      <c r="K247" s="147">
        <f>IF(ISBLANK(F247),"",COUNTIF(F247:J247,"&gt;=0"))</f>
      </c>
      <c r="L247" s="148">
        <f>IF(ISBLANK(F247),"",(IF(LEFT(F247,1)="-",1,0)+IF(LEFT(G247,1)="-",1,0)+IF(LEFT(H247,1)="-",1,0)+IF(LEFT(I247,1)="-",1,0)+IF(LEFT(J247,1)="-",1,0)))</f>
      </c>
      <c r="M247" s="149">
        <f t="shared" si="10"/>
      </c>
      <c r="N247" s="149">
        <f t="shared" si="10"/>
      </c>
    </row>
    <row r="248" spans="2:14" ht="15.75">
      <c r="B248" s="135"/>
      <c r="C248" s="113"/>
      <c r="D248" s="113"/>
      <c r="E248" s="113"/>
      <c r="F248" s="113"/>
      <c r="G248" s="113"/>
      <c r="H248" s="113"/>
      <c r="I248" s="201" t="s">
        <v>325</v>
      </c>
      <c r="J248" s="201"/>
      <c r="K248" s="150">
        <f>SUM(K243:K247)</f>
        <v>10</v>
      </c>
      <c r="L248" s="150">
        <f>SUM(L243:L247)</f>
        <v>5</v>
      </c>
      <c r="M248" s="150">
        <f>SUM(M243:M247)</f>
        <v>3</v>
      </c>
      <c r="N248" s="150">
        <f>SUM(N243:N247)</f>
        <v>1</v>
      </c>
    </row>
    <row r="249" spans="2:14" ht="15.75">
      <c r="B249" s="151" t="s">
        <v>326</v>
      </c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52"/>
    </row>
    <row r="250" spans="2:14" ht="15.75">
      <c r="B250" s="153" t="s">
        <v>327</v>
      </c>
      <c r="C250" s="154"/>
      <c r="D250" s="154" t="s">
        <v>328</v>
      </c>
      <c r="E250" s="155"/>
      <c r="F250" s="154"/>
      <c r="G250" s="154" t="s">
        <v>32</v>
      </c>
      <c r="H250" s="155"/>
      <c r="I250" s="154"/>
      <c r="J250" s="156" t="s">
        <v>329</v>
      </c>
      <c r="K250" s="117"/>
      <c r="L250" s="113"/>
      <c r="M250" s="113"/>
      <c r="N250" s="152"/>
    </row>
    <row r="251" spans="2:14" ht="18.75" thickBot="1">
      <c r="B251" s="135"/>
      <c r="C251" s="113"/>
      <c r="D251" s="113"/>
      <c r="E251" s="113"/>
      <c r="F251" s="113"/>
      <c r="G251" s="113"/>
      <c r="H251" s="113"/>
      <c r="I251" s="113"/>
      <c r="J251" s="202" t="str">
        <f>IF(M248=3,C237,IF(N248=3,G237,""))</f>
        <v>PT Jyväskylä</v>
      </c>
      <c r="K251" s="202"/>
      <c r="L251" s="202"/>
      <c r="M251" s="202"/>
      <c r="N251" s="202"/>
    </row>
    <row r="252" spans="2:14" ht="18.75" thickBot="1">
      <c r="B252" s="157"/>
      <c r="C252" s="158"/>
      <c r="D252" s="158"/>
      <c r="E252" s="158"/>
      <c r="F252" s="158"/>
      <c r="G252" s="158"/>
      <c r="H252" s="158"/>
      <c r="I252" s="158"/>
      <c r="J252" s="159"/>
      <c r="K252" s="159"/>
      <c r="L252" s="159"/>
      <c r="M252" s="159"/>
      <c r="N252" s="160"/>
    </row>
    <row r="253" ht="16.5" thickBot="1" thickTop="1"/>
    <row r="254" spans="2:14" ht="16.5" thickTop="1">
      <c r="B254" s="107"/>
      <c r="C254" s="108"/>
      <c r="D254" s="109"/>
      <c r="E254" s="109"/>
      <c r="F254" s="185" t="s">
        <v>297</v>
      </c>
      <c r="G254" s="185"/>
      <c r="H254" s="186" t="s">
        <v>0</v>
      </c>
      <c r="I254" s="186"/>
      <c r="J254" s="186"/>
      <c r="K254" s="186"/>
      <c r="L254" s="186"/>
      <c r="M254" s="186"/>
      <c r="N254" s="186"/>
    </row>
    <row r="255" spans="2:14" ht="15.75">
      <c r="B255" s="110"/>
      <c r="C255" s="111" t="s">
        <v>298</v>
      </c>
      <c r="D255" s="112"/>
      <c r="E255" s="113"/>
      <c r="F255" s="187" t="s">
        <v>299</v>
      </c>
      <c r="G255" s="187"/>
      <c r="H255" s="188" t="s">
        <v>25</v>
      </c>
      <c r="I255" s="188"/>
      <c r="J255" s="188"/>
      <c r="K255" s="188"/>
      <c r="L255" s="188"/>
      <c r="M255" s="188"/>
      <c r="N255" s="188"/>
    </row>
    <row r="256" spans="2:14" ht="15.75">
      <c r="B256" s="114"/>
      <c r="C256" s="115"/>
      <c r="D256" s="113"/>
      <c r="E256" s="113"/>
      <c r="F256" s="189" t="s">
        <v>301</v>
      </c>
      <c r="G256" s="189"/>
      <c r="H256" s="190" t="s">
        <v>452</v>
      </c>
      <c r="I256" s="190"/>
      <c r="J256" s="190"/>
      <c r="K256" s="190"/>
      <c r="L256" s="190"/>
      <c r="M256" s="190"/>
      <c r="N256" s="190"/>
    </row>
    <row r="257" spans="2:14" ht="21" thickBot="1">
      <c r="B257" s="116"/>
      <c r="C257" s="49" t="s">
        <v>373</v>
      </c>
      <c r="D257" s="117"/>
      <c r="E257" s="113"/>
      <c r="F257" s="191" t="s">
        <v>374</v>
      </c>
      <c r="G257" s="191"/>
      <c r="H257" s="192">
        <v>45066</v>
      </c>
      <c r="I257" s="192"/>
      <c r="J257" s="192"/>
      <c r="K257" s="118" t="s">
        <v>375</v>
      </c>
      <c r="L257" s="193"/>
      <c r="M257" s="193"/>
      <c r="N257" s="193"/>
    </row>
    <row r="258" spans="2:14" ht="16.5" thickTop="1">
      <c r="B258" s="119"/>
      <c r="C258" s="120"/>
      <c r="D258" s="113"/>
      <c r="E258" s="113"/>
      <c r="F258" s="121"/>
      <c r="G258" s="120"/>
      <c r="H258" s="120"/>
      <c r="I258" s="122"/>
      <c r="J258" s="123"/>
      <c r="K258" s="124"/>
      <c r="L258" s="124"/>
      <c r="M258" s="124"/>
      <c r="N258" s="125"/>
    </row>
    <row r="259" spans="2:14" ht="16.5" thickBot="1">
      <c r="B259" s="126" t="s">
        <v>304</v>
      </c>
      <c r="C259" s="194" t="s">
        <v>13</v>
      </c>
      <c r="D259" s="194"/>
      <c r="E259" s="127"/>
      <c r="F259" s="128" t="s">
        <v>306</v>
      </c>
      <c r="G259" s="195" t="s">
        <v>409</v>
      </c>
      <c r="H259" s="195"/>
      <c r="I259" s="195"/>
      <c r="J259" s="195"/>
      <c r="K259" s="195"/>
      <c r="L259" s="195"/>
      <c r="M259" s="195"/>
      <c r="N259" s="195"/>
    </row>
    <row r="260" spans="2:14" ht="15">
      <c r="B260" s="129" t="s">
        <v>307</v>
      </c>
      <c r="C260" s="196" t="s">
        <v>423</v>
      </c>
      <c r="D260" s="196"/>
      <c r="E260" s="130"/>
      <c r="F260" s="131" t="s">
        <v>309</v>
      </c>
      <c r="G260" s="197" t="s">
        <v>334</v>
      </c>
      <c r="H260" s="197"/>
      <c r="I260" s="197"/>
      <c r="J260" s="197"/>
      <c r="K260" s="197"/>
      <c r="L260" s="197"/>
      <c r="M260" s="197"/>
      <c r="N260" s="197"/>
    </row>
    <row r="261" spans="2:14" ht="15">
      <c r="B261" s="132" t="s">
        <v>311</v>
      </c>
      <c r="C261" s="198" t="s">
        <v>424</v>
      </c>
      <c r="D261" s="198"/>
      <c r="E261" s="130"/>
      <c r="F261" s="133" t="s">
        <v>313</v>
      </c>
      <c r="G261" s="199" t="s">
        <v>410</v>
      </c>
      <c r="H261" s="199"/>
      <c r="I261" s="199"/>
      <c r="J261" s="199"/>
      <c r="K261" s="199"/>
      <c r="L261" s="199"/>
      <c r="M261" s="199"/>
      <c r="N261" s="199"/>
    </row>
    <row r="262" spans="2:14" ht="15">
      <c r="B262" s="132" t="s">
        <v>380</v>
      </c>
      <c r="C262" s="198" t="s">
        <v>347</v>
      </c>
      <c r="D262" s="198"/>
      <c r="E262" s="130"/>
      <c r="F262" s="134" t="s">
        <v>382</v>
      </c>
      <c r="G262" s="199" t="s">
        <v>336</v>
      </c>
      <c r="H262" s="199"/>
      <c r="I262" s="199"/>
      <c r="J262" s="199"/>
      <c r="K262" s="199"/>
      <c r="L262" s="199"/>
      <c r="M262" s="199"/>
      <c r="N262" s="199"/>
    </row>
    <row r="263" spans="2:14" ht="15.75">
      <c r="B263" s="135"/>
      <c r="C263" s="113"/>
      <c r="D263" s="113"/>
      <c r="E263" s="113"/>
      <c r="F263" s="121"/>
      <c r="G263" s="136"/>
      <c r="H263" s="136"/>
      <c r="I263" s="136"/>
      <c r="J263" s="113"/>
      <c r="K263" s="113"/>
      <c r="L263" s="113"/>
      <c r="M263" s="137"/>
      <c r="N263" s="138"/>
    </row>
    <row r="264" spans="2:14" ht="15.75">
      <c r="B264" s="139" t="s">
        <v>317</v>
      </c>
      <c r="C264" s="113"/>
      <c r="D264" s="113"/>
      <c r="E264" s="113"/>
      <c r="F264" s="140">
        <v>1</v>
      </c>
      <c r="G264" s="140">
        <v>2</v>
      </c>
      <c r="H264" s="140">
        <v>3</v>
      </c>
      <c r="I264" s="140">
        <v>4</v>
      </c>
      <c r="J264" s="140">
        <v>5</v>
      </c>
      <c r="K264" s="200" t="s">
        <v>7</v>
      </c>
      <c r="L264" s="200"/>
      <c r="M264" s="140" t="s">
        <v>318</v>
      </c>
      <c r="N264" s="141" t="s">
        <v>319</v>
      </c>
    </row>
    <row r="265" spans="2:14" ht="15">
      <c r="B265" s="143" t="s">
        <v>320</v>
      </c>
      <c r="C265" s="144" t="str">
        <f>IF(C260&gt;"",C260,"")</f>
        <v>Viljamaa Elia</v>
      </c>
      <c r="D265" s="144" t="str">
        <f>IF(G260&gt;"",G260,"")</f>
        <v>Åvist Aapo</v>
      </c>
      <c r="E265" s="145"/>
      <c r="F265" s="146">
        <v>6</v>
      </c>
      <c r="G265" s="146">
        <v>5</v>
      </c>
      <c r="H265" s="146">
        <v>12</v>
      </c>
      <c r="I265" s="146"/>
      <c r="J265" s="146"/>
      <c r="K265" s="147">
        <f>IF(ISBLANK(F265),"",COUNTIF(F265:J265,"&gt;=0"))</f>
        <v>3</v>
      </c>
      <c r="L265" s="148">
        <f>IF(ISBLANK(F265),"",(IF(LEFT(F265,1)="-",1,0)+IF(LEFT(G265,1)="-",1,0)+IF(LEFT(H265,1)="-",1,0)+IF(LEFT(I265,1)="-",1,0)+IF(LEFT(J265,1)="-",1,0)))</f>
        <v>0</v>
      </c>
      <c r="M265" s="149">
        <f aca="true" t="shared" si="11" ref="M265:N269">IF(K265=3,1,"")</f>
        <v>1</v>
      </c>
      <c r="N265" s="149">
        <f t="shared" si="11"/>
      </c>
    </row>
    <row r="266" spans="2:14" ht="15">
      <c r="B266" s="143" t="s">
        <v>321</v>
      </c>
      <c r="C266" s="144" t="str">
        <f>IF(C261&gt;"",C261,"")</f>
        <v>Jokiranta Risto</v>
      </c>
      <c r="D266" s="144" t="str">
        <f>IF(G261&gt;"",G261,"")</f>
        <v>Tiiro Alex</v>
      </c>
      <c r="E266" s="145"/>
      <c r="F266" s="146">
        <v>9</v>
      </c>
      <c r="G266" s="146">
        <v>5</v>
      </c>
      <c r="H266" s="146">
        <v>9</v>
      </c>
      <c r="I266" s="146"/>
      <c r="J266" s="146"/>
      <c r="K266" s="147">
        <f>IF(ISBLANK(F266),"",COUNTIF(F266:J266,"&gt;=0"))</f>
        <v>3</v>
      </c>
      <c r="L266" s="148">
        <f>IF(ISBLANK(F266),"",(IF(LEFT(F266,1)="-",1,0)+IF(LEFT(G266,1)="-",1,0)+IF(LEFT(H266,1)="-",1,0)+IF(LEFT(I266,1)="-",1,0)+IF(LEFT(J266,1)="-",1,0)))</f>
        <v>0</v>
      </c>
      <c r="M266" s="149">
        <f t="shared" si="11"/>
        <v>1</v>
      </c>
      <c r="N266" s="149">
        <f t="shared" si="11"/>
      </c>
    </row>
    <row r="267" spans="2:14" ht="15">
      <c r="B267" s="143" t="s">
        <v>384</v>
      </c>
      <c r="C267" s="144" t="str">
        <f>IF(C262&gt;"",C262,"")</f>
        <v>Siven Pyry</v>
      </c>
      <c r="D267" s="144" t="str">
        <f>IF(G262&gt;"",G262,"")</f>
        <v>Hyttinen Eetu</v>
      </c>
      <c r="E267" s="145"/>
      <c r="F267" s="146">
        <v>3</v>
      </c>
      <c r="G267" s="146">
        <v>9</v>
      </c>
      <c r="H267" s="146">
        <v>10</v>
      </c>
      <c r="I267" s="146"/>
      <c r="J267" s="146"/>
      <c r="K267" s="147">
        <f>IF(ISBLANK(F267),"",COUNTIF(F267:J267,"&gt;=0"))</f>
        <v>3</v>
      </c>
      <c r="L267" s="148">
        <f>IF(ISBLANK(F267),"",(IF(LEFT(F267,1)="-",1,0)+IF(LEFT(G267,1)="-",1,0)+IF(LEFT(H267,1)="-",1,0)+IF(LEFT(I267,1)="-",1,0)+IF(LEFT(J267,1)="-",1,0)))</f>
        <v>0</v>
      </c>
      <c r="M267" s="149">
        <f t="shared" si="11"/>
        <v>1</v>
      </c>
      <c r="N267" s="149">
        <f t="shared" si="11"/>
      </c>
    </row>
    <row r="268" spans="2:14" ht="15">
      <c r="B268" s="143" t="s">
        <v>323</v>
      </c>
      <c r="C268" s="144" t="str">
        <f>IF(C260&gt;"",C260,"")</f>
        <v>Viljamaa Elia</v>
      </c>
      <c r="D268" s="144" t="str">
        <f>IF(G261&gt;"",G261,"")</f>
        <v>Tiiro Alex</v>
      </c>
      <c r="E268" s="145"/>
      <c r="F268" s="146"/>
      <c r="G268" s="146"/>
      <c r="H268" s="146"/>
      <c r="I268" s="146"/>
      <c r="J268" s="146"/>
      <c r="K268" s="147">
        <f>IF(ISBLANK(F268),"",COUNTIF(F268:J268,"&gt;=0"))</f>
      </c>
      <c r="L268" s="148">
        <f>IF(ISBLANK(F268),"",(IF(LEFT(F268,1)="-",1,0)+IF(LEFT(G268,1)="-",1,0)+IF(LEFT(H268,1)="-",1,0)+IF(LEFT(I268,1)="-",1,0)+IF(LEFT(J268,1)="-",1,0)))</f>
      </c>
      <c r="M268" s="149">
        <f t="shared" si="11"/>
      </c>
      <c r="N268" s="149">
        <f t="shared" si="11"/>
      </c>
    </row>
    <row r="269" spans="2:14" ht="15">
      <c r="B269" s="143" t="s">
        <v>324</v>
      </c>
      <c r="C269" s="144" t="str">
        <f>IF(C261&gt;"",C261,"")</f>
        <v>Jokiranta Risto</v>
      </c>
      <c r="D269" s="144" t="str">
        <f>IF(G260&gt;"",G260,"")</f>
        <v>Åvist Aapo</v>
      </c>
      <c r="E269" s="145"/>
      <c r="F269" s="146"/>
      <c r="G269" s="146"/>
      <c r="H269" s="146"/>
      <c r="I269" s="146"/>
      <c r="J269" s="146"/>
      <c r="K269" s="147">
        <f>IF(ISBLANK(F269),"",COUNTIF(F269:J269,"&gt;=0"))</f>
      </c>
      <c r="L269" s="148">
        <f>IF(ISBLANK(F269),"",(IF(LEFT(F269,1)="-",1,0)+IF(LEFT(G269,1)="-",1,0)+IF(LEFT(H269,1)="-",1,0)+IF(LEFT(I269,1)="-",1,0)+IF(LEFT(J269,1)="-",1,0)))</f>
      </c>
      <c r="M269" s="149">
        <f t="shared" si="11"/>
      </c>
      <c r="N269" s="149">
        <f t="shared" si="11"/>
      </c>
    </row>
    <row r="270" spans="2:14" ht="15.75">
      <c r="B270" s="135"/>
      <c r="C270" s="113"/>
      <c r="D270" s="113"/>
      <c r="E270" s="113"/>
      <c r="F270" s="113"/>
      <c r="G270" s="113"/>
      <c r="H270" s="113"/>
      <c r="I270" s="201" t="s">
        <v>325</v>
      </c>
      <c r="J270" s="201"/>
      <c r="K270" s="150">
        <f>SUM(K265:K269)</f>
        <v>9</v>
      </c>
      <c r="L270" s="150">
        <f>SUM(L265:L269)</f>
        <v>0</v>
      </c>
      <c r="M270" s="150">
        <f>SUM(M265:M269)</f>
        <v>3</v>
      </c>
      <c r="N270" s="150">
        <f>SUM(N265:N269)</f>
        <v>0</v>
      </c>
    </row>
    <row r="271" spans="2:14" ht="15.75">
      <c r="B271" s="151" t="s">
        <v>326</v>
      </c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52"/>
    </row>
    <row r="272" spans="2:14" ht="15.75">
      <c r="B272" s="153" t="s">
        <v>327</v>
      </c>
      <c r="C272" s="154"/>
      <c r="D272" s="154" t="s">
        <v>328</v>
      </c>
      <c r="E272" s="155"/>
      <c r="F272" s="154"/>
      <c r="G272" s="154" t="s">
        <v>32</v>
      </c>
      <c r="H272" s="155"/>
      <c r="I272" s="154"/>
      <c r="J272" s="156" t="s">
        <v>329</v>
      </c>
      <c r="K272" s="117"/>
      <c r="L272" s="113"/>
      <c r="M272" s="113"/>
      <c r="N272" s="152"/>
    </row>
    <row r="273" spans="2:14" ht="18.75" thickBot="1">
      <c r="B273" s="135"/>
      <c r="C273" s="113"/>
      <c r="D273" s="113"/>
      <c r="E273" s="113"/>
      <c r="F273" s="113"/>
      <c r="G273" s="113"/>
      <c r="H273" s="113"/>
      <c r="I273" s="113"/>
      <c r="J273" s="202" t="str">
        <f>IF(M270=3,C259,IF(N270=3,G259,""))</f>
        <v>YPTS</v>
      </c>
      <c r="K273" s="202"/>
      <c r="L273" s="202"/>
      <c r="M273" s="202"/>
      <c r="N273" s="202"/>
    </row>
    <row r="274" spans="2:14" ht="18.75" thickBot="1">
      <c r="B274" s="157"/>
      <c r="C274" s="158"/>
      <c r="D274" s="158"/>
      <c r="E274" s="158"/>
      <c r="F274" s="158"/>
      <c r="G274" s="158"/>
      <c r="H274" s="158"/>
      <c r="I274" s="158"/>
      <c r="J274" s="159"/>
      <c r="K274" s="159"/>
      <c r="L274" s="159"/>
      <c r="M274" s="159"/>
      <c r="N274" s="160"/>
    </row>
    <row r="275" ht="16.5" thickBot="1" thickTop="1"/>
    <row r="276" spans="2:14" ht="16.5" thickTop="1">
      <c r="B276" s="107"/>
      <c r="C276" s="108"/>
      <c r="D276" s="109"/>
      <c r="E276" s="109"/>
      <c r="F276" s="185" t="s">
        <v>297</v>
      </c>
      <c r="G276" s="185"/>
      <c r="H276" s="186" t="s">
        <v>0</v>
      </c>
      <c r="I276" s="186"/>
      <c r="J276" s="186"/>
      <c r="K276" s="186"/>
      <c r="L276" s="186"/>
      <c r="M276" s="186"/>
      <c r="N276" s="186"/>
    </row>
    <row r="277" spans="2:14" ht="15.75">
      <c r="B277" s="110"/>
      <c r="C277" s="111" t="s">
        <v>298</v>
      </c>
      <c r="D277" s="112"/>
      <c r="E277" s="113"/>
      <c r="F277" s="187" t="s">
        <v>299</v>
      </c>
      <c r="G277" s="187"/>
      <c r="H277" s="188" t="s">
        <v>25</v>
      </c>
      <c r="I277" s="188"/>
      <c r="J277" s="188"/>
      <c r="K277" s="188"/>
      <c r="L277" s="188"/>
      <c r="M277" s="188"/>
      <c r="N277" s="188"/>
    </row>
    <row r="278" spans="2:14" ht="15.75">
      <c r="B278" s="114"/>
      <c r="C278" s="115"/>
      <c r="D278" s="113"/>
      <c r="E278" s="113"/>
      <c r="F278" s="189" t="s">
        <v>301</v>
      </c>
      <c r="G278" s="189"/>
      <c r="H278" s="190" t="s">
        <v>452</v>
      </c>
      <c r="I278" s="190"/>
      <c r="J278" s="190"/>
      <c r="K278" s="190"/>
      <c r="L278" s="190"/>
      <c r="M278" s="190"/>
      <c r="N278" s="190"/>
    </row>
    <row r="279" spans="2:14" ht="21" thickBot="1">
      <c r="B279" s="116"/>
      <c r="C279" s="49" t="s">
        <v>373</v>
      </c>
      <c r="D279" s="117"/>
      <c r="E279" s="113"/>
      <c r="F279" s="191" t="s">
        <v>374</v>
      </c>
      <c r="G279" s="191"/>
      <c r="H279" s="192">
        <v>45066</v>
      </c>
      <c r="I279" s="192"/>
      <c r="J279" s="192"/>
      <c r="K279" s="118" t="s">
        <v>375</v>
      </c>
      <c r="L279" s="193"/>
      <c r="M279" s="193"/>
      <c r="N279" s="193"/>
    </row>
    <row r="280" spans="2:14" ht="16.5" thickTop="1">
      <c r="B280" s="119"/>
      <c r="C280" s="120"/>
      <c r="D280" s="113"/>
      <c r="E280" s="113"/>
      <c r="F280" s="121"/>
      <c r="G280" s="120"/>
      <c r="H280" s="120"/>
      <c r="I280" s="122"/>
      <c r="J280" s="123"/>
      <c r="K280" s="124"/>
      <c r="L280" s="124"/>
      <c r="M280" s="124"/>
      <c r="N280" s="125"/>
    </row>
    <row r="281" spans="2:14" ht="16.5" thickBot="1">
      <c r="B281" s="126" t="s">
        <v>304</v>
      </c>
      <c r="C281" s="194" t="s">
        <v>25</v>
      </c>
      <c r="D281" s="194"/>
      <c r="E281" s="127"/>
      <c r="F281" s="128" t="s">
        <v>306</v>
      </c>
      <c r="G281" s="195" t="s">
        <v>86</v>
      </c>
      <c r="H281" s="195"/>
      <c r="I281" s="195"/>
      <c r="J281" s="195"/>
      <c r="K281" s="195"/>
      <c r="L281" s="195"/>
      <c r="M281" s="195"/>
      <c r="N281" s="195"/>
    </row>
    <row r="282" spans="2:14" ht="15">
      <c r="B282" s="129" t="s">
        <v>307</v>
      </c>
      <c r="C282" s="196" t="s">
        <v>425</v>
      </c>
      <c r="D282" s="196"/>
      <c r="E282" s="130"/>
      <c r="F282" s="131" t="s">
        <v>309</v>
      </c>
      <c r="G282" s="197"/>
      <c r="H282" s="197"/>
      <c r="I282" s="197"/>
      <c r="J282" s="197"/>
      <c r="K282" s="197"/>
      <c r="L282" s="197"/>
      <c r="M282" s="197"/>
      <c r="N282" s="197"/>
    </row>
    <row r="283" spans="2:14" ht="15">
      <c r="B283" s="132" t="s">
        <v>311</v>
      </c>
      <c r="C283" s="198" t="s">
        <v>426</v>
      </c>
      <c r="D283" s="198"/>
      <c r="E283" s="130"/>
      <c r="F283" s="133" t="s">
        <v>313</v>
      </c>
      <c r="G283" s="199" t="s">
        <v>377</v>
      </c>
      <c r="H283" s="199"/>
      <c r="I283" s="199"/>
      <c r="J283" s="199"/>
      <c r="K283" s="199"/>
      <c r="L283" s="199"/>
      <c r="M283" s="199"/>
      <c r="N283" s="199"/>
    </row>
    <row r="284" spans="2:14" ht="15">
      <c r="B284" s="132" t="s">
        <v>380</v>
      </c>
      <c r="C284" s="198" t="s">
        <v>356</v>
      </c>
      <c r="D284" s="198"/>
      <c r="E284" s="130"/>
      <c r="F284" s="134" t="s">
        <v>382</v>
      </c>
      <c r="G284" s="199" t="s">
        <v>381</v>
      </c>
      <c r="H284" s="199"/>
      <c r="I284" s="199"/>
      <c r="J284" s="199"/>
      <c r="K284" s="199"/>
      <c r="L284" s="199"/>
      <c r="M284" s="199"/>
      <c r="N284" s="199"/>
    </row>
    <row r="285" spans="2:14" ht="15.75">
      <c r="B285" s="135"/>
      <c r="C285" s="113"/>
      <c r="D285" s="113"/>
      <c r="E285" s="113"/>
      <c r="F285" s="121"/>
      <c r="G285" s="136"/>
      <c r="H285" s="136"/>
      <c r="I285" s="136"/>
      <c r="J285" s="113"/>
      <c r="K285" s="113"/>
      <c r="L285" s="113"/>
      <c r="M285" s="137"/>
      <c r="N285" s="138"/>
    </row>
    <row r="286" spans="2:14" ht="15.75">
      <c r="B286" s="139" t="s">
        <v>317</v>
      </c>
      <c r="C286" s="113"/>
      <c r="D286" s="113"/>
      <c r="E286" s="113"/>
      <c r="F286" s="140">
        <v>1</v>
      </c>
      <c r="G286" s="140">
        <v>2</v>
      </c>
      <c r="H286" s="140">
        <v>3</v>
      </c>
      <c r="I286" s="140">
        <v>4</v>
      </c>
      <c r="J286" s="140">
        <v>5</v>
      </c>
      <c r="K286" s="200" t="s">
        <v>7</v>
      </c>
      <c r="L286" s="200"/>
      <c r="M286" s="140" t="s">
        <v>318</v>
      </c>
      <c r="N286" s="141" t="s">
        <v>319</v>
      </c>
    </row>
    <row r="287" spans="2:14" ht="15">
      <c r="B287" s="143" t="s">
        <v>320</v>
      </c>
      <c r="C287" s="144" t="str">
        <f>IF(C282&gt;"",C282,"")</f>
        <v>Laine Touko</v>
      </c>
      <c r="D287" s="144">
        <f>IF(G282&gt;"",G282,"")</f>
      </c>
      <c r="E287" s="145"/>
      <c r="F287" s="146">
        <v>0</v>
      </c>
      <c r="G287" s="146">
        <v>0</v>
      </c>
      <c r="H287" s="146">
        <v>0</v>
      </c>
      <c r="I287" s="146"/>
      <c r="J287" s="146"/>
      <c r="K287" s="147">
        <f>IF(ISBLANK(F287),"",COUNTIF(F287:J287,"&gt;=0"))</f>
        <v>3</v>
      </c>
      <c r="L287" s="148">
        <f>IF(ISBLANK(F287),"",(IF(LEFT(F287,1)="-",1,0)+IF(LEFT(G287,1)="-",1,0)+IF(LEFT(H287,1)="-",1,0)+IF(LEFT(I287,1)="-",1,0)+IF(LEFT(J287,1)="-",1,0)))</f>
        <v>0</v>
      </c>
      <c r="M287" s="149">
        <f aca="true" t="shared" si="12" ref="M287:N291">IF(K287=3,1,"")</f>
        <v>1</v>
      </c>
      <c r="N287" s="149">
        <f t="shared" si="12"/>
      </c>
    </row>
    <row r="288" spans="2:14" ht="15">
      <c r="B288" s="143" t="s">
        <v>321</v>
      </c>
      <c r="C288" s="144" t="str">
        <f>IF(C283&gt;"",C283,"")</f>
        <v>Bril Iaroslav</v>
      </c>
      <c r="D288" s="144" t="str">
        <f>IF(G283&gt;"",G283,"")</f>
        <v>Ikola Aleksi</v>
      </c>
      <c r="E288" s="145"/>
      <c r="F288" s="146">
        <v>8</v>
      </c>
      <c r="G288" s="146">
        <v>3</v>
      </c>
      <c r="H288" s="146">
        <v>-8</v>
      </c>
      <c r="I288" s="146">
        <v>4</v>
      </c>
      <c r="J288" s="146"/>
      <c r="K288" s="147">
        <f>IF(ISBLANK(F288),"",COUNTIF(F288:J288,"&gt;=0"))</f>
        <v>3</v>
      </c>
      <c r="L288" s="148">
        <f>IF(ISBLANK(F288),"",(IF(LEFT(F288,1)="-",1,0)+IF(LEFT(G288,1)="-",1,0)+IF(LEFT(H288,1)="-",1,0)+IF(LEFT(I288,1)="-",1,0)+IF(LEFT(J288,1)="-",1,0)))</f>
        <v>1</v>
      </c>
      <c r="M288" s="149">
        <f t="shared" si="12"/>
        <v>1</v>
      </c>
      <c r="N288" s="149">
        <f t="shared" si="12"/>
      </c>
    </row>
    <row r="289" spans="2:14" ht="15">
      <c r="B289" s="143" t="s">
        <v>384</v>
      </c>
      <c r="C289" s="144" t="str">
        <f>IF(C284&gt;"",C284,"")</f>
        <v>Oinas Luka</v>
      </c>
      <c r="D289" s="144" t="str">
        <f>IF(G284&gt;"",G284,"")</f>
        <v>Ikola Jesse</v>
      </c>
      <c r="E289" s="145"/>
      <c r="F289" s="146">
        <v>8</v>
      </c>
      <c r="G289" s="146">
        <v>6</v>
      </c>
      <c r="H289" s="146">
        <v>6</v>
      </c>
      <c r="I289" s="146"/>
      <c r="J289" s="146"/>
      <c r="K289" s="147">
        <f>IF(ISBLANK(F289),"",COUNTIF(F289:J289,"&gt;=0"))</f>
        <v>3</v>
      </c>
      <c r="L289" s="148">
        <f>IF(ISBLANK(F289),"",(IF(LEFT(F289,1)="-",1,0)+IF(LEFT(G289,1)="-",1,0)+IF(LEFT(H289,1)="-",1,0)+IF(LEFT(I289,1)="-",1,0)+IF(LEFT(J289,1)="-",1,0)))</f>
        <v>0</v>
      </c>
      <c r="M289" s="149">
        <f t="shared" si="12"/>
        <v>1</v>
      </c>
      <c r="N289" s="149">
        <f t="shared" si="12"/>
      </c>
    </row>
    <row r="290" spans="2:14" ht="15">
      <c r="B290" s="143" t="s">
        <v>323</v>
      </c>
      <c r="C290" s="144" t="str">
        <f>IF(C282&gt;"",C282,"")</f>
        <v>Laine Touko</v>
      </c>
      <c r="D290" s="144" t="str">
        <f>IF(G283&gt;"",G283,"")</f>
        <v>Ikola Aleksi</v>
      </c>
      <c r="E290" s="145"/>
      <c r="F290" s="146"/>
      <c r="G290" s="146"/>
      <c r="H290" s="146"/>
      <c r="I290" s="146"/>
      <c r="J290" s="146"/>
      <c r="K290" s="147">
        <f>IF(ISBLANK(F290),"",COUNTIF(F290:J290,"&gt;=0"))</f>
      </c>
      <c r="L290" s="148">
        <f>IF(ISBLANK(F290),"",(IF(LEFT(F290,1)="-",1,0)+IF(LEFT(G290,1)="-",1,0)+IF(LEFT(H290,1)="-",1,0)+IF(LEFT(I290,1)="-",1,0)+IF(LEFT(J290,1)="-",1,0)))</f>
      </c>
      <c r="M290" s="149">
        <f t="shared" si="12"/>
      </c>
      <c r="N290" s="149">
        <f t="shared" si="12"/>
      </c>
    </row>
    <row r="291" spans="2:14" ht="15">
      <c r="B291" s="143" t="s">
        <v>324</v>
      </c>
      <c r="C291" s="144" t="str">
        <f>IF(C283&gt;"",C283,"")</f>
        <v>Bril Iaroslav</v>
      </c>
      <c r="D291" s="144">
        <f>IF(G282&gt;"",G282,"")</f>
      </c>
      <c r="E291" s="145"/>
      <c r="F291" s="146"/>
      <c r="G291" s="146"/>
      <c r="H291" s="146"/>
      <c r="I291" s="146"/>
      <c r="J291" s="146"/>
      <c r="K291" s="147">
        <f>IF(ISBLANK(F291),"",COUNTIF(F291:J291,"&gt;=0"))</f>
      </c>
      <c r="L291" s="148">
        <f>IF(ISBLANK(F291),"",(IF(LEFT(F291,1)="-",1,0)+IF(LEFT(G291,1)="-",1,0)+IF(LEFT(H291,1)="-",1,0)+IF(LEFT(I291,1)="-",1,0)+IF(LEFT(J291,1)="-",1,0)))</f>
      </c>
      <c r="M291" s="149">
        <f t="shared" si="12"/>
      </c>
      <c r="N291" s="149">
        <f t="shared" si="12"/>
      </c>
    </row>
    <row r="292" spans="2:14" ht="15.75">
      <c r="B292" s="135"/>
      <c r="C292" s="113"/>
      <c r="D292" s="113"/>
      <c r="E292" s="113"/>
      <c r="F292" s="113"/>
      <c r="G292" s="113"/>
      <c r="H292" s="113"/>
      <c r="I292" s="201" t="s">
        <v>325</v>
      </c>
      <c r="J292" s="201"/>
      <c r="K292" s="150">
        <f>SUM(K287:K291)</f>
        <v>9</v>
      </c>
      <c r="L292" s="150">
        <f>SUM(L287:L291)</f>
        <v>1</v>
      </c>
      <c r="M292" s="150">
        <f>SUM(M287:M291)</f>
        <v>3</v>
      </c>
      <c r="N292" s="150">
        <f>SUM(N287:N291)</f>
        <v>0</v>
      </c>
    </row>
    <row r="293" spans="2:14" ht="15.75">
      <c r="B293" s="151" t="s">
        <v>326</v>
      </c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52"/>
    </row>
    <row r="294" spans="2:14" ht="15.75">
      <c r="B294" s="153" t="s">
        <v>327</v>
      </c>
      <c r="C294" s="154"/>
      <c r="D294" s="154" t="s">
        <v>328</v>
      </c>
      <c r="E294" s="155"/>
      <c r="F294" s="154"/>
      <c r="G294" s="154" t="s">
        <v>32</v>
      </c>
      <c r="H294" s="155"/>
      <c r="I294" s="154"/>
      <c r="J294" s="156" t="s">
        <v>329</v>
      </c>
      <c r="K294" s="117"/>
      <c r="L294" s="113"/>
      <c r="M294" s="113"/>
      <c r="N294" s="152"/>
    </row>
    <row r="295" spans="2:14" ht="18.75" thickBot="1">
      <c r="B295" s="135"/>
      <c r="C295" s="113"/>
      <c r="D295" s="113"/>
      <c r="E295" s="113"/>
      <c r="F295" s="113"/>
      <c r="G295" s="113"/>
      <c r="H295" s="113"/>
      <c r="I295" s="113"/>
      <c r="J295" s="202" t="str">
        <f>IF(M292=3,C281,IF(N292=3,G281,""))</f>
        <v>OPT-86</v>
      </c>
      <c r="K295" s="202"/>
      <c r="L295" s="202"/>
      <c r="M295" s="202"/>
      <c r="N295" s="202"/>
    </row>
    <row r="296" spans="2:14" ht="18.75" thickBot="1">
      <c r="B296" s="157"/>
      <c r="C296" s="158"/>
      <c r="D296" s="158"/>
      <c r="E296" s="158"/>
      <c r="F296" s="158"/>
      <c r="G296" s="158"/>
      <c r="H296" s="158"/>
      <c r="I296" s="158"/>
      <c r="J296" s="159"/>
      <c r="K296" s="159"/>
      <c r="L296" s="159"/>
      <c r="M296" s="159"/>
      <c r="N296" s="160"/>
    </row>
    <row r="297" ht="16.5" thickBot="1" thickTop="1"/>
    <row r="298" spans="2:14" ht="16.5" thickTop="1">
      <c r="B298" s="107"/>
      <c r="C298" s="108"/>
      <c r="D298" s="109"/>
      <c r="E298" s="109"/>
      <c r="F298" s="185" t="s">
        <v>297</v>
      </c>
      <c r="G298" s="185"/>
      <c r="H298" s="186" t="s">
        <v>0</v>
      </c>
      <c r="I298" s="186"/>
      <c r="J298" s="186"/>
      <c r="K298" s="186"/>
      <c r="L298" s="186"/>
      <c r="M298" s="186"/>
      <c r="N298" s="186"/>
    </row>
    <row r="299" spans="2:14" ht="15.75">
      <c r="B299" s="110"/>
      <c r="C299" s="111" t="s">
        <v>298</v>
      </c>
      <c r="D299" s="112"/>
      <c r="E299" s="113"/>
      <c r="F299" s="187" t="s">
        <v>299</v>
      </c>
      <c r="G299" s="187"/>
      <c r="H299" s="188" t="s">
        <v>25</v>
      </c>
      <c r="I299" s="188"/>
      <c r="J299" s="188"/>
      <c r="K299" s="188"/>
      <c r="L299" s="188"/>
      <c r="M299" s="188"/>
      <c r="N299" s="188"/>
    </row>
    <row r="300" spans="2:14" ht="15.75">
      <c r="B300" s="114"/>
      <c r="C300" s="115"/>
      <c r="D300" s="113"/>
      <c r="E300" s="113"/>
      <c r="F300" s="189" t="s">
        <v>301</v>
      </c>
      <c r="G300" s="189"/>
      <c r="H300" s="190" t="s">
        <v>452</v>
      </c>
      <c r="I300" s="190"/>
      <c r="J300" s="190"/>
      <c r="K300" s="190"/>
      <c r="L300" s="190"/>
      <c r="M300" s="190"/>
      <c r="N300" s="190"/>
    </row>
    <row r="301" spans="2:14" ht="21" thickBot="1">
      <c r="B301" s="116"/>
      <c r="C301" s="49" t="s">
        <v>373</v>
      </c>
      <c r="D301" s="117"/>
      <c r="E301" s="113"/>
      <c r="F301" s="191" t="s">
        <v>374</v>
      </c>
      <c r="G301" s="191"/>
      <c r="H301" s="192">
        <v>45066</v>
      </c>
      <c r="I301" s="192"/>
      <c r="J301" s="192"/>
      <c r="K301" s="118" t="s">
        <v>375</v>
      </c>
      <c r="L301" s="193"/>
      <c r="M301" s="193"/>
      <c r="N301" s="193"/>
    </row>
    <row r="302" spans="2:14" ht="16.5" thickTop="1">
      <c r="B302" s="119"/>
      <c r="C302" s="120"/>
      <c r="D302" s="113"/>
      <c r="E302" s="113"/>
      <c r="F302" s="121"/>
      <c r="G302" s="120"/>
      <c r="H302" s="120"/>
      <c r="I302" s="122"/>
      <c r="J302" s="123"/>
      <c r="K302" s="124"/>
      <c r="L302" s="124"/>
      <c r="M302" s="124"/>
      <c r="N302" s="125"/>
    </row>
    <row r="303" spans="2:14" ht="16.5" thickBot="1">
      <c r="B303" s="126" t="s">
        <v>304</v>
      </c>
      <c r="C303" s="194" t="s">
        <v>427</v>
      </c>
      <c r="D303" s="194"/>
      <c r="E303" s="127"/>
      <c r="F303" s="128" t="s">
        <v>306</v>
      </c>
      <c r="G303" s="195" t="s">
        <v>44</v>
      </c>
      <c r="H303" s="195"/>
      <c r="I303" s="195"/>
      <c r="J303" s="195"/>
      <c r="K303" s="195"/>
      <c r="L303" s="195"/>
      <c r="M303" s="195"/>
      <c r="N303" s="195"/>
    </row>
    <row r="304" spans="2:14" ht="15">
      <c r="B304" s="129" t="s">
        <v>307</v>
      </c>
      <c r="C304" s="196" t="s">
        <v>428</v>
      </c>
      <c r="D304" s="196"/>
      <c r="E304" s="130"/>
      <c r="F304" s="131" t="s">
        <v>309</v>
      </c>
      <c r="G304" s="197" t="s">
        <v>395</v>
      </c>
      <c r="H304" s="197"/>
      <c r="I304" s="197"/>
      <c r="J304" s="197"/>
      <c r="K304" s="197"/>
      <c r="L304" s="197"/>
      <c r="M304" s="197"/>
      <c r="N304" s="197"/>
    </row>
    <row r="305" spans="2:14" ht="15">
      <c r="B305" s="132" t="s">
        <v>311</v>
      </c>
      <c r="C305" s="198" t="s">
        <v>429</v>
      </c>
      <c r="D305" s="198"/>
      <c r="E305" s="130"/>
      <c r="F305" s="133" t="s">
        <v>313</v>
      </c>
      <c r="G305" s="199" t="s">
        <v>339</v>
      </c>
      <c r="H305" s="199"/>
      <c r="I305" s="199"/>
      <c r="J305" s="199"/>
      <c r="K305" s="199"/>
      <c r="L305" s="199"/>
      <c r="M305" s="199"/>
      <c r="N305" s="199"/>
    </row>
    <row r="306" spans="2:14" ht="15">
      <c r="B306" s="132" t="s">
        <v>380</v>
      </c>
      <c r="C306" s="198" t="s">
        <v>430</v>
      </c>
      <c r="D306" s="198"/>
      <c r="E306" s="130"/>
      <c r="F306" s="134" t="s">
        <v>382</v>
      </c>
      <c r="G306" s="199" t="s">
        <v>398</v>
      </c>
      <c r="H306" s="199"/>
      <c r="I306" s="199"/>
      <c r="J306" s="199"/>
      <c r="K306" s="199"/>
      <c r="L306" s="199"/>
      <c r="M306" s="199"/>
      <c r="N306" s="199"/>
    </row>
    <row r="307" spans="2:14" ht="15.75">
      <c r="B307" s="135"/>
      <c r="C307" s="113"/>
      <c r="D307" s="113"/>
      <c r="E307" s="113"/>
      <c r="F307" s="121"/>
      <c r="G307" s="136"/>
      <c r="H307" s="136"/>
      <c r="I307" s="136"/>
      <c r="J307" s="113"/>
      <c r="K307" s="113"/>
      <c r="L307" s="113"/>
      <c r="M307" s="137"/>
      <c r="N307" s="138"/>
    </row>
    <row r="308" spans="2:14" ht="15.75">
      <c r="B308" s="139" t="s">
        <v>317</v>
      </c>
      <c r="C308" s="113"/>
      <c r="D308" s="113"/>
      <c r="E308" s="113"/>
      <c r="F308" s="140">
        <v>1</v>
      </c>
      <c r="G308" s="140">
        <v>2</v>
      </c>
      <c r="H308" s="140">
        <v>3</v>
      </c>
      <c r="I308" s="140">
        <v>4</v>
      </c>
      <c r="J308" s="140">
        <v>5</v>
      </c>
      <c r="K308" s="200" t="s">
        <v>7</v>
      </c>
      <c r="L308" s="200"/>
      <c r="M308" s="140" t="s">
        <v>318</v>
      </c>
      <c r="N308" s="141" t="s">
        <v>319</v>
      </c>
    </row>
    <row r="309" spans="2:14" ht="15">
      <c r="B309" s="143" t="s">
        <v>320</v>
      </c>
      <c r="C309" s="144" t="str">
        <f>IF(C304&gt;"",C304,"")</f>
        <v>Mäkelä Aaro</v>
      </c>
      <c r="D309" s="144" t="str">
        <f>IF(G304&gt;"",G304,"")</f>
        <v>Vahtola Sisu</v>
      </c>
      <c r="E309" s="145"/>
      <c r="F309" s="146">
        <v>-4</v>
      </c>
      <c r="G309" s="146">
        <v>-7</v>
      </c>
      <c r="H309" s="146">
        <v>-12</v>
      </c>
      <c r="I309" s="146"/>
      <c r="J309" s="146"/>
      <c r="K309" s="147">
        <f>IF(ISBLANK(F309),"",COUNTIF(F309:J309,"&gt;=0"))</f>
        <v>0</v>
      </c>
      <c r="L309" s="148">
        <f>IF(ISBLANK(F309),"",(IF(LEFT(F309,1)="-",1,0)+IF(LEFT(G309,1)="-",1,0)+IF(LEFT(H309,1)="-",1,0)+IF(LEFT(I309,1)="-",1,0)+IF(LEFT(J309,1)="-",1,0)))</f>
        <v>3</v>
      </c>
      <c r="M309" s="149">
        <f aca="true" t="shared" si="13" ref="M309:N313">IF(K309=3,1,"")</f>
      </c>
      <c r="N309" s="149">
        <f t="shared" si="13"/>
        <v>1</v>
      </c>
    </row>
    <row r="310" spans="2:14" ht="15">
      <c r="B310" s="143" t="s">
        <v>321</v>
      </c>
      <c r="C310" s="144" t="str">
        <f>IF(C305&gt;"",C305,"")</f>
        <v>Afanassiev Yuri</v>
      </c>
      <c r="D310" s="144" t="str">
        <f>IF(G305&gt;"",G305,"")</f>
        <v>Vahtola Otso</v>
      </c>
      <c r="E310" s="145"/>
      <c r="F310" s="146">
        <v>8</v>
      </c>
      <c r="G310" s="146">
        <v>7</v>
      </c>
      <c r="H310" s="146">
        <v>-7</v>
      </c>
      <c r="I310" s="146">
        <v>-6</v>
      </c>
      <c r="J310" s="146">
        <v>-7</v>
      </c>
      <c r="K310" s="147">
        <f>IF(ISBLANK(F310),"",COUNTIF(F310:J310,"&gt;=0"))</f>
        <v>2</v>
      </c>
      <c r="L310" s="148">
        <f>IF(ISBLANK(F310),"",(IF(LEFT(F310,1)="-",1,0)+IF(LEFT(G310,1)="-",1,0)+IF(LEFT(H310,1)="-",1,0)+IF(LEFT(I310,1)="-",1,0)+IF(LEFT(J310,1)="-",1,0)))</f>
        <v>3</v>
      </c>
      <c r="M310" s="149">
        <f t="shared" si="13"/>
      </c>
      <c r="N310" s="149">
        <f t="shared" si="13"/>
        <v>1</v>
      </c>
    </row>
    <row r="311" spans="2:14" ht="15">
      <c r="B311" s="143" t="s">
        <v>384</v>
      </c>
      <c r="C311" s="144" t="str">
        <f>IF(C306&gt;"",C306,"")</f>
        <v>Suokas Otto</v>
      </c>
      <c r="D311" s="144" t="str">
        <f>IF(G306&gt;"",G306,"")</f>
        <v>Niskala Rymy</v>
      </c>
      <c r="E311" s="145"/>
      <c r="F311" s="146">
        <v>8</v>
      </c>
      <c r="G311" s="146">
        <v>8</v>
      </c>
      <c r="H311" s="146">
        <v>10</v>
      </c>
      <c r="I311" s="146"/>
      <c r="J311" s="146"/>
      <c r="K311" s="147">
        <f>IF(ISBLANK(F311),"",COUNTIF(F311:J311,"&gt;=0"))</f>
        <v>3</v>
      </c>
      <c r="L311" s="148">
        <f>IF(ISBLANK(F311),"",(IF(LEFT(F311,1)="-",1,0)+IF(LEFT(G311,1)="-",1,0)+IF(LEFT(H311,1)="-",1,0)+IF(LEFT(I311,1)="-",1,0)+IF(LEFT(J311,1)="-",1,0)))</f>
        <v>0</v>
      </c>
      <c r="M311" s="149">
        <f t="shared" si="13"/>
        <v>1</v>
      </c>
      <c r="N311" s="149">
        <f t="shared" si="13"/>
      </c>
    </row>
    <row r="312" spans="2:14" ht="15">
      <c r="B312" s="143" t="s">
        <v>323</v>
      </c>
      <c r="C312" s="144" t="str">
        <f>IF(C304&gt;"",C304,"")</f>
        <v>Mäkelä Aaro</v>
      </c>
      <c r="D312" s="144" t="str">
        <f>IF(G305&gt;"",G305,"")</f>
        <v>Vahtola Otso</v>
      </c>
      <c r="E312" s="145"/>
      <c r="F312" s="146">
        <v>-9</v>
      </c>
      <c r="G312" s="146">
        <v>4</v>
      </c>
      <c r="H312" s="146">
        <v>11</v>
      </c>
      <c r="I312" s="146">
        <v>-10</v>
      </c>
      <c r="J312" s="146">
        <v>5</v>
      </c>
      <c r="K312" s="147">
        <f>IF(ISBLANK(F312),"",COUNTIF(F312:J312,"&gt;=0"))</f>
        <v>3</v>
      </c>
      <c r="L312" s="148">
        <f>IF(ISBLANK(F312),"",(IF(LEFT(F312,1)="-",1,0)+IF(LEFT(G312,1)="-",1,0)+IF(LEFT(H312,1)="-",1,0)+IF(LEFT(I312,1)="-",1,0)+IF(LEFT(J312,1)="-",1,0)))</f>
        <v>2</v>
      </c>
      <c r="M312" s="149">
        <f t="shared" si="13"/>
        <v>1</v>
      </c>
      <c r="N312" s="149">
        <f t="shared" si="13"/>
      </c>
    </row>
    <row r="313" spans="2:14" ht="15">
      <c r="B313" s="143" t="s">
        <v>324</v>
      </c>
      <c r="C313" s="144" t="str">
        <f>IF(C305&gt;"",C305,"")</f>
        <v>Afanassiev Yuri</v>
      </c>
      <c r="D313" s="144" t="str">
        <f>IF(G304&gt;"",G304,"")</f>
        <v>Vahtola Sisu</v>
      </c>
      <c r="E313" s="145"/>
      <c r="F313" s="146">
        <v>9</v>
      </c>
      <c r="G313" s="146">
        <v>-7</v>
      </c>
      <c r="H313" s="146">
        <v>-5</v>
      </c>
      <c r="I313" s="146">
        <v>-8</v>
      </c>
      <c r="J313" s="146"/>
      <c r="K313" s="147">
        <f>IF(ISBLANK(F313),"",COUNTIF(F313:J313,"&gt;=0"))</f>
        <v>1</v>
      </c>
      <c r="L313" s="148">
        <f>IF(ISBLANK(F313),"",(IF(LEFT(F313,1)="-",1,0)+IF(LEFT(G313,1)="-",1,0)+IF(LEFT(H313,1)="-",1,0)+IF(LEFT(I313,1)="-",1,0)+IF(LEFT(J313,1)="-",1,0)))</f>
        <v>3</v>
      </c>
      <c r="M313" s="149">
        <f t="shared" si="13"/>
      </c>
      <c r="N313" s="149">
        <f t="shared" si="13"/>
        <v>1</v>
      </c>
    </row>
    <row r="314" spans="2:14" ht="15.75">
      <c r="B314" s="135"/>
      <c r="C314" s="113"/>
      <c r="D314" s="113"/>
      <c r="E314" s="113"/>
      <c r="F314" s="113"/>
      <c r="G314" s="113"/>
      <c r="H314" s="113"/>
      <c r="I314" s="201" t="s">
        <v>325</v>
      </c>
      <c r="J314" s="201"/>
      <c r="K314" s="150">
        <f>SUM(K309:K313)</f>
        <v>9</v>
      </c>
      <c r="L314" s="150">
        <f>SUM(L309:L313)</f>
        <v>11</v>
      </c>
      <c r="M314" s="150">
        <f>SUM(M309:M313)</f>
        <v>2</v>
      </c>
      <c r="N314" s="150">
        <f>SUM(N309:N313)</f>
        <v>3</v>
      </c>
    </row>
    <row r="315" spans="2:14" ht="15.75">
      <c r="B315" s="151" t="s">
        <v>326</v>
      </c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52"/>
    </row>
    <row r="316" spans="2:14" ht="15.75">
      <c r="B316" s="153" t="s">
        <v>327</v>
      </c>
      <c r="C316" s="154"/>
      <c r="D316" s="154" t="s">
        <v>328</v>
      </c>
      <c r="E316" s="155"/>
      <c r="F316" s="154"/>
      <c r="G316" s="154" t="s">
        <v>32</v>
      </c>
      <c r="H316" s="155"/>
      <c r="I316" s="154"/>
      <c r="J316" s="156" t="s">
        <v>329</v>
      </c>
      <c r="K316" s="117"/>
      <c r="L316" s="113"/>
      <c r="M316" s="113"/>
      <c r="N316" s="152"/>
    </row>
    <row r="317" spans="2:14" ht="18.75" thickBot="1">
      <c r="B317" s="135"/>
      <c r="C317" s="113"/>
      <c r="D317" s="113"/>
      <c r="E317" s="113"/>
      <c r="F317" s="113"/>
      <c r="G317" s="113"/>
      <c r="H317" s="113"/>
      <c r="I317" s="113"/>
      <c r="J317" s="202" t="str">
        <f>IF(M314=3,C303,IF(N314=3,G303,""))</f>
        <v>Heitto</v>
      </c>
      <c r="K317" s="202"/>
      <c r="L317" s="202"/>
      <c r="M317" s="202"/>
      <c r="N317" s="202"/>
    </row>
    <row r="318" spans="2:14" ht="18.75" thickBot="1">
      <c r="B318" s="157"/>
      <c r="C318" s="158"/>
      <c r="D318" s="158"/>
      <c r="E318" s="158"/>
      <c r="F318" s="158"/>
      <c r="G318" s="158"/>
      <c r="H318" s="158"/>
      <c r="I318" s="158"/>
      <c r="J318" s="159"/>
      <c r="K318" s="159"/>
      <c r="L318" s="159"/>
      <c r="M318" s="159"/>
      <c r="N318" s="160"/>
    </row>
    <row r="319" ht="16.5" thickBot="1" thickTop="1"/>
    <row r="320" spans="2:14" ht="16.5" thickTop="1">
      <c r="B320" s="107"/>
      <c r="C320" s="108"/>
      <c r="D320" s="109"/>
      <c r="E320" s="109"/>
      <c r="F320" s="185" t="s">
        <v>297</v>
      </c>
      <c r="G320" s="185"/>
      <c r="H320" s="186" t="s">
        <v>0</v>
      </c>
      <c r="I320" s="186"/>
      <c r="J320" s="186"/>
      <c r="K320" s="186"/>
      <c r="L320" s="186"/>
      <c r="M320" s="186"/>
      <c r="N320" s="186"/>
    </row>
    <row r="321" spans="2:14" ht="15.75">
      <c r="B321" s="110"/>
      <c r="C321" s="111" t="s">
        <v>298</v>
      </c>
      <c r="D321" s="112"/>
      <c r="E321" s="113"/>
      <c r="F321" s="187" t="s">
        <v>299</v>
      </c>
      <c r="G321" s="187"/>
      <c r="H321" s="188" t="s">
        <v>25</v>
      </c>
      <c r="I321" s="188"/>
      <c r="J321" s="188"/>
      <c r="K321" s="188"/>
      <c r="L321" s="188"/>
      <c r="M321" s="188"/>
      <c r="N321" s="188"/>
    </row>
    <row r="322" spans="2:14" ht="15.75">
      <c r="B322" s="114"/>
      <c r="C322" s="115"/>
      <c r="D322" s="113"/>
      <c r="E322" s="113"/>
      <c r="F322" s="189" t="s">
        <v>301</v>
      </c>
      <c r="G322" s="189"/>
      <c r="H322" s="190" t="s">
        <v>452</v>
      </c>
      <c r="I322" s="190"/>
      <c r="J322" s="190"/>
      <c r="K322" s="190"/>
      <c r="L322" s="190"/>
      <c r="M322" s="190"/>
      <c r="N322" s="190"/>
    </row>
    <row r="323" spans="2:14" ht="21" thickBot="1">
      <c r="B323" s="116"/>
      <c r="C323" s="49" t="s">
        <v>373</v>
      </c>
      <c r="D323" s="117"/>
      <c r="E323" s="113"/>
      <c r="F323" s="191" t="s">
        <v>374</v>
      </c>
      <c r="G323" s="191"/>
      <c r="H323" s="192">
        <v>45066</v>
      </c>
      <c r="I323" s="192"/>
      <c r="J323" s="192"/>
      <c r="K323" s="118" t="s">
        <v>375</v>
      </c>
      <c r="L323" s="193"/>
      <c r="M323" s="193"/>
      <c r="N323" s="193"/>
    </row>
    <row r="324" spans="2:14" ht="16.5" thickTop="1">
      <c r="B324" s="119"/>
      <c r="C324" s="120"/>
      <c r="D324" s="113"/>
      <c r="E324" s="113"/>
      <c r="F324" s="121"/>
      <c r="G324" s="120"/>
      <c r="H324" s="120"/>
      <c r="I324" s="122"/>
      <c r="J324" s="123"/>
      <c r="K324" s="124"/>
      <c r="L324" s="124"/>
      <c r="M324" s="124"/>
      <c r="N324" s="125"/>
    </row>
    <row r="325" spans="2:14" ht="16.5" thickBot="1">
      <c r="B325" s="126" t="s">
        <v>304</v>
      </c>
      <c r="C325" s="194" t="s">
        <v>305</v>
      </c>
      <c r="D325" s="194"/>
      <c r="E325" s="127"/>
      <c r="F325" s="128" t="s">
        <v>306</v>
      </c>
      <c r="G325" s="195" t="s">
        <v>343</v>
      </c>
      <c r="H325" s="195"/>
      <c r="I325" s="195"/>
      <c r="J325" s="195"/>
      <c r="K325" s="195"/>
      <c r="L325" s="195"/>
      <c r="M325" s="195"/>
      <c r="N325" s="195"/>
    </row>
    <row r="326" spans="2:14" ht="15">
      <c r="B326" s="129" t="s">
        <v>307</v>
      </c>
      <c r="C326" s="196" t="s">
        <v>431</v>
      </c>
      <c r="D326" s="196"/>
      <c r="E326" s="130"/>
      <c r="F326" s="131" t="s">
        <v>309</v>
      </c>
      <c r="G326" s="197" t="s">
        <v>357</v>
      </c>
      <c r="H326" s="197"/>
      <c r="I326" s="197"/>
      <c r="J326" s="197"/>
      <c r="K326" s="197"/>
      <c r="L326" s="197"/>
      <c r="M326" s="197"/>
      <c r="N326" s="197"/>
    </row>
    <row r="327" spans="2:14" ht="15">
      <c r="B327" s="132" t="s">
        <v>311</v>
      </c>
      <c r="C327" s="198" t="s">
        <v>432</v>
      </c>
      <c r="D327" s="198"/>
      <c r="E327" s="130"/>
      <c r="F327" s="133" t="s">
        <v>313</v>
      </c>
      <c r="G327" s="199" t="s">
        <v>391</v>
      </c>
      <c r="H327" s="199"/>
      <c r="I327" s="199"/>
      <c r="J327" s="199"/>
      <c r="K327" s="199"/>
      <c r="L327" s="199"/>
      <c r="M327" s="199"/>
      <c r="N327" s="199"/>
    </row>
    <row r="328" spans="2:14" ht="15">
      <c r="B328" s="132" t="s">
        <v>380</v>
      </c>
      <c r="C328" s="198" t="s">
        <v>433</v>
      </c>
      <c r="D328" s="198"/>
      <c r="E328" s="130"/>
      <c r="F328" s="134" t="s">
        <v>382</v>
      </c>
      <c r="G328" s="199" t="s">
        <v>389</v>
      </c>
      <c r="H328" s="199"/>
      <c r="I328" s="199"/>
      <c r="J328" s="199"/>
      <c r="K328" s="199"/>
      <c r="L328" s="199"/>
      <c r="M328" s="199"/>
      <c r="N328" s="199"/>
    </row>
    <row r="329" spans="2:14" ht="15.75">
      <c r="B329" s="135"/>
      <c r="C329" s="113"/>
      <c r="D329" s="113"/>
      <c r="E329" s="113"/>
      <c r="F329" s="121"/>
      <c r="G329" s="136"/>
      <c r="H329" s="136"/>
      <c r="I329" s="136"/>
      <c r="J329" s="113"/>
      <c r="K329" s="113"/>
      <c r="L329" s="113"/>
      <c r="M329" s="137"/>
      <c r="N329" s="138"/>
    </row>
    <row r="330" spans="2:14" ht="15.75">
      <c r="B330" s="139" t="s">
        <v>317</v>
      </c>
      <c r="C330" s="113"/>
      <c r="D330" s="113"/>
      <c r="E330" s="113"/>
      <c r="F330" s="140">
        <v>1</v>
      </c>
      <c r="G330" s="140">
        <v>2</v>
      </c>
      <c r="H330" s="140">
        <v>3</v>
      </c>
      <c r="I330" s="140">
        <v>4</v>
      </c>
      <c r="J330" s="140">
        <v>5</v>
      </c>
      <c r="K330" s="200" t="s">
        <v>7</v>
      </c>
      <c r="L330" s="200"/>
      <c r="M330" s="140" t="s">
        <v>318</v>
      </c>
      <c r="N330" s="141" t="s">
        <v>319</v>
      </c>
    </row>
    <row r="331" spans="2:14" ht="15">
      <c r="B331" s="143" t="s">
        <v>320</v>
      </c>
      <c r="C331" s="144" t="str">
        <f>IF(C326&gt;"",C326,"")</f>
        <v>Åvist Juho</v>
      </c>
      <c r="D331" s="144" t="str">
        <f>IF(G326&gt;"",G326,"")</f>
        <v>Mäkelä Eetu</v>
      </c>
      <c r="E331" s="145"/>
      <c r="F331" s="146">
        <v>9</v>
      </c>
      <c r="G331" s="146">
        <v>12</v>
      </c>
      <c r="H331" s="146">
        <v>1</v>
      </c>
      <c r="I331" s="146"/>
      <c r="J331" s="146"/>
      <c r="K331" s="147">
        <f>IF(ISBLANK(F331),"",COUNTIF(F331:J331,"&gt;=0"))</f>
        <v>3</v>
      </c>
      <c r="L331" s="148">
        <f>IF(ISBLANK(F331),"",(IF(LEFT(F331,1)="-",1,0)+IF(LEFT(G331,1)="-",1,0)+IF(LEFT(H331,1)="-",1,0)+IF(LEFT(I331,1)="-",1,0)+IF(LEFT(J331,1)="-",1,0)))</f>
        <v>0</v>
      </c>
      <c r="M331" s="149">
        <f aca="true" t="shared" si="14" ref="M331:N335">IF(K331=3,1,"")</f>
        <v>1</v>
      </c>
      <c r="N331" s="149">
        <f t="shared" si="14"/>
      </c>
    </row>
    <row r="332" spans="2:14" ht="15">
      <c r="B332" s="143" t="s">
        <v>321</v>
      </c>
      <c r="C332" s="144" t="str">
        <f>IF(C327&gt;"",C327,"")</f>
        <v>Karjalainen Niklas</v>
      </c>
      <c r="D332" s="144" t="str">
        <f>IF(G327&gt;"",G327,"")</f>
        <v>Niemelä Konsta</v>
      </c>
      <c r="E332" s="145"/>
      <c r="F332" s="146">
        <v>-9</v>
      </c>
      <c r="G332" s="146">
        <v>5</v>
      </c>
      <c r="H332" s="146">
        <v>-8</v>
      </c>
      <c r="I332" s="146">
        <v>6</v>
      </c>
      <c r="J332" s="146">
        <v>8</v>
      </c>
      <c r="K332" s="147">
        <f>IF(ISBLANK(F332),"",COUNTIF(F332:J332,"&gt;=0"))</f>
        <v>3</v>
      </c>
      <c r="L332" s="148">
        <f>IF(ISBLANK(F332),"",(IF(LEFT(F332,1)="-",1,0)+IF(LEFT(G332,1)="-",1,0)+IF(LEFT(H332,1)="-",1,0)+IF(LEFT(I332,1)="-",1,0)+IF(LEFT(J332,1)="-",1,0)))</f>
        <v>2</v>
      </c>
      <c r="M332" s="149">
        <f t="shared" si="14"/>
        <v>1</v>
      </c>
      <c r="N332" s="149">
        <f t="shared" si="14"/>
      </c>
    </row>
    <row r="333" spans="2:14" ht="15">
      <c r="B333" s="143" t="s">
        <v>384</v>
      </c>
      <c r="C333" s="144" t="str">
        <f>IF(C328&gt;"",C328,"")</f>
        <v>Vuoti Henrik </v>
      </c>
      <c r="D333" s="144" t="str">
        <f>IF(G328&gt;"",G328,"")</f>
        <v>Perkkiö Lenni</v>
      </c>
      <c r="E333" s="145"/>
      <c r="F333" s="146">
        <v>6</v>
      </c>
      <c r="G333" s="146">
        <v>6</v>
      </c>
      <c r="H333" s="146">
        <v>4</v>
      </c>
      <c r="I333" s="146"/>
      <c r="J333" s="146"/>
      <c r="K333" s="147">
        <f>IF(ISBLANK(F333),"",COUNTIF(F333:J333,"&gt;=0"))</f>
        <v>3</v>
      </c>
      <c r="L333" s="148">
        <f>IF(ISBLANK(F333),"",(IF(LEFT(F333,1)="-",1,0)+IF(LEFT(G333,1)="-",1,0)+IF(LEFT(H333,1)="-",1,0)+IF(LEFT(I333,1)="-",1,0)+IF(LEFT(J333,1)="-",1,0)))</f>
        <v>0</v>
      </c>
      <c r="M333" s="149">
        <f t="shared" si="14"/>
        <v>1</v>
      </c>
      <c r="N333" s="149">
        <f t="shared" si="14"/>
      </c>
    </row>
    <row r="334" spans="2:14" ht="15">
      <c r="B334" s="143" t="s">
        <v>323</v>
      </c>
      <c r="C334" s="144" t="str">
        <f>IF(C326&gt;"",C326,"")</f>
        <v>Åvist Juho</v>
      </c>
      <c r="D334" s="144" t="str">
        <f>IF(G327&gt;"",G327,"")</f>
        <v>Niemelä Konsta</v>
      </c>
      <c r="E334" s="145"/>
      <c r="F334" s="146"/>
      <c r="G334" s="146"/>
      <c r="H334" s="146"/>
      <c r="I334" s="146"/>
      <c r="J334" s="146"/>
      <c r="K334" s="147">
        <f>IF(ISBLANK(F334),"",COUNTIF(F334:J334,"&gt;=0"))</f>
      </c>
      <c r="L334" s="148">
        <f>IF(ISBLANK(F334),"",(IF(LEFT(F334,1)="-",1,0)+IF(LEFT(G334,1)="-",1,0)+IF(LEFT(H334,1)="-",1,0)+IF(LEFT(I334,1)="-",1,0)+IF(LEFT(J334,1)="-",1,0)))</f>
      </c>
      <c r="M334" s="149">
        <f t="shared" si="14"/>
      </c>
      <c r="N334" s="149">
        <f t="shared" si="14"/>
      </c>
    </row>
    <row r="335" spans="2:14" ht="15">
      <c r="B335" s="143" t="s">
        <v>324</v>
      </c>
      <c r="C335" s="144" t="str">
        <f>IF(C327&gt;"",C327,"")</f>
        <v>Karjalainen Niklas</v>
      </c>
      <c r="D335" s="144" t="str">
        <f>IF(G326&gt;"",G326,"")</f>
        <v>Mäkelä Eetu</v>
      </c>
      <c r="E335" s="145"/>
      <c r="F335" s="146"/>
      <c r="G335" s="146"/>
      <c r="H335" s="146"/>
      <c r="I335" s="146"/>
      <c r="J335" s="146"/>
      <c r="K335" s="147">
        <f>IF(ISBLANK(F335),"",COUNTIF(F335:J335,"&gt;=0"))</f>
      </c>
      <c r="L335" s="148">
        <f>IF(ISBLANK(F335),"",(IF(LEFT(F335,1)="-",1,0)+IF(LEFT(G335,1)="-",1,0)+IF(LEFT(H335,1)="-",1,0)+IF(LEFT(I335,1)="-",1,0)+IF(LEFT(J335,1)="-",1,0)))</f>
      </c>
      <c r="M335" s="149">
        <f t="shared" si="14"/>
      </c>
      <c r="N335" s="149">
        <f t="shared" si="14"/>
      </c>
    </row>
    <row r="336" spans="2:14" ht="15.75">
      <c r="B336" s="135"/>
      <c r="C336" s="113"/>
      <c r="D336" s="113"/>
      <c r="E336" s="113"/>
      <c r="F336" s="113"/>
      <c r="G336" s="113"/>
      <c r="H336" s="113"/>
      <c r="I336" s="201" t="s">
        <v>325</v>
      </c>
      <c r="J336" s="201"/>
      <c r="K336" s="150">
        <f>SUM(K331:K335)</f>
        <v>9</v>
      </c>
      <c r="L336" s="150">
        <f>SUM(L331:L335)</f>
        <v>2</v>
      </c>
      <c r="M336" s="150">
        <f>SUM(M331:M335)</f>
        <v>3</v>
      </c>
      <c r="N336" s="150">
        <f>SUM(N331:N335)</f>
        <v>0</v>
      </c>
    </row>
    <row r="337" spans="2:14" ht="15.75">
      <c r="B337" s="151" t="s">
        <v>326</v>
      </c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52"/>
    </row>
    <row r="338" spans="2:14" ht="15.75">
      <c r="B338" s="153" t="s">
        <v>327</v>
      </c>
      <c r="C338" s="154"/>
      <c r="D338" s="154" t="s">
        <v>328</v>
      </c>
      <c r="E338" s="155"/>
      <c r="F338" s="154"/>
      <c r="G338" s="154" t="s">
        <v>32</v>
      </c>
      <c r="H338" s="155"/>
      <c r="I338" s="154"/>
      <c r="J338" s="156" t="s">
        <v>329</v>
      </c>
      <c r="K338" s="117"/>
      <c r="L338" s="113"/>
      <c r="M338" s="113"/>
      <c r="N338" s="152"/>
    </row>
    <row r="339" spans="2:14" ht="18.75" thickBot="1">
      <c r="B339" s="135"/>
      <c r="C339" s="113"/>
      <c r="D339" s="113"/>
      <c r="E339" s="113"/>
      <c r="F339" s="113"/>
      <c r="G339" s="113"/>
      <c r="H339" s="113"/>
      <c r="I339" s="113"/>
      <c r="J339" s="202" t="str">
        <f>IF(M336=3,C325,IF(N336=3,G325,""))</f>
        <v>OPT-86 2</v>
      </c>
      <c r="K339" s="202"/>
      <c r="L339" s="202"/>
      <c r="M339" s="202"/>
      <c r="N339" s="202"/>
    </row>
    <row r="340" spans="2:14" ht="18.75" thickBot="1">
      <c r="B340" s="157"/>
      <c r="C340" s="158"/>
      <c r="D340" s="158"/>
      <c r="E340" s="158"/>
      <c r="F340" s="158"/>
      <c r="G340" s="158"/>
      <c r="H340" s="158"/>
      <c r="I340" s="158"/>
      <c r="J340" s="159"/>
      <c r="K340" s="159"/>
      <c r="L340" s="159"/>
      <c r="M340" s="159"/>
      <c r="N340" s="160"/>
    </row>
    <row r="341" ht="16.5" thickBot="1" thickTop="1"/>
    <row r="342" spans="2:14" ht="16.5" thickTop="1">
      <c r="B342" s="107"/>
      <c r="C342" s="108"/>
      <c r="D342" s="109"/>
      <c r="E342" s="109"/>
      <c r="F342" s="185" t="s">
        <v>297</v>
      </c>
      <c r="G342" s="185"/>
      <c r="H342" s="186" t="s">
        <v>0</v>
      </c>
      <c r="I342" s="186"/>
      <c r="J342" s="186"/>
      <c r="K342" s="186"/>
      <c r="L342" s="186"/>
      <c r="M342" s="186"/>
      <c r="N342" s="186"/>
    </row>
    <row r="343" spans="2:14" ht="15.75">
      <c r="B343" s="110"/>
      <c r="C343" s="111" t="s">
        <v>298</v>
      </c>
      <c r="D343" s="112"/>
      <c r="E343" s="113"/>
      <c r="F343" s="187" t="s">
        <v>299</v>
      </c>
      <c r="G343" s="187"/>
      <c r="H343" s="188" t="s">
        <v>25</v>
      </c>
      <c r="I343" s="188"/>
      <c r="J343" s="188"/>
      <c r="K343" s="188"/>
      <c r="L343" s="188"/>
      <c r="M343" s="188"/>
      <c r="N343" s="188"/>
    </row>
    <row r="344" spans="2:14" ht="15.75">
      <c r="B344" s="114"/>
      <c r="C344" s="115"/>
      <c r="D344" s="113"/>
      <c r="E344" s="113"/>
      <c r="F344" s="189" t="s">
        <v>301</v>
      </c>
      <c r="G344" s="189"/>
      <c r="H344" s="190" t="s">
        <v>453</v>
      </c>
      <c r="I344" s="190"/>
      <c r="J344" s="190"/>
      <c r="K344" s="190"/>
      <c r="L344" s="190"/>
      <c r="M344" s="190"/>
      <c r="N344" s="190"/>
    </row>
    <row r="345" spans="2:14" ht="21" thickBot="1">
      <c r="B345" s="116"/>
      <c r="C345" s="49" t="s">
        <v>373</v>
      </c>
      <c r="D345" s="117"/>
      <c r="E345" s="113"/>
      <c r="F345" s="191" t="s">
        <v>374</v>
      </c>
      <c r="G345" s="191"/>
      <c r="H345" s="192">
        <v>45066</v>
      </c>
      <c r="I345" s="192"/>
      <c r="J345" s="192"/>
      <c r="K345" s="118" t="s">
        <v>375</v>
      </c>
      <c r="L345" s="193"/>
      <c r="M345" s="193"/>
      <c r="N345" s="193"/>
    </row>
    <row r="346" spans="2:14" ht="16.5" thickTop="1">
      <c r="B346" s="119"/>
      <c r="C346" s="120"/>
      <c r="D346" s="113"/>
      <c r="E346" s="113"/>
      <c r="F346" s="121"/>
      <c r="G346" s="120"/>
      <c r="H346" s="120"/>
      <c r="I346" s="122"/>
      <c r="J346" s="123"/>
      <c r="K346" s="124"/>
      <c r="L346" s="124"/>
      <c r="M346" s="124"/>
      <c r="N346" s="125"/>
    </row>
    <row r="347" spans="2:14" ht="16.5" thickBot="1">
      <c r="B347" s="126" t="s">
        <v>304</v>
      </c>
      <c r="C347" s="194" t="s">
        <v>25</v>
      </c>
      <c r="D347" s="194"/>
      <c r="E347" s="127"/>
      <c r="F347" s="128" t="s">
        <v>306</v>
      </c>
      <c r="G347" s="195" t="s">
        <v>44</v>
      </c>
      <c r="H347" s="195"/>
      <c r="I347" s="195"/>
      <c r="J347" s="195"/>
      <c r="K347" s="195"/>
      <c r="L347" s="195"/>
      <c r="M347" s="195"/>
      <c r="N347" s="195"/>
    </row>
    <row r="348" spans="2:14" ht="15">
      <c r="B348" s="129" t="s">
        <v>307</v>
      </c>
      <c r="C348" s="196" t="s">
        <v>434</v>
      </c>
      <c r="D348" s="196"/>
      <c r="E348" s="130"/>
      <c r="F348" s="131" t="s">
        <v>309</v>
      </c>
      <c r="G348" s="197" t="s">
        <v>339</v>
      </c>
      <c r="H348" s="197"/>
      <c r="I348" s="197"/>
      <c r="J348" s="197"/>
      <c r="K348" s="197"/>
      <c r="L348" s="197"/>
      <c r="M348" s="197"/>
      <c r="N348" s="197"/>
    </row>
    <row r="349" spans="2:14" ht="15">
      <c r="B349" s="132" t="s">
        <v>311</v>
      </c>
      <c r="C349" s="198" t="s">
        <v>425</v>
      </c>
      <c r="D349" s="198"/>
      <c r="E349" s="130"/>
      <c r="F349" s="133" t="s">
        <v>313</v>
      </c>
      <c r="G349" s="199" t="s">
        <v>395</v>
      </c>
      <c r="H349" s="199"/>
      <c r="I349" s="199"/>
      <c r="J349" s="199"/>
      <c r="K349" s="199"/>
      <c r="L349" s="199"/>
      <c r="M349" s="199"/>
      <c r="N349" s="199"/>
    </row>
    <row r="350" spans="2:14" ht="15">
      <c r="B350" s="132" t="s">
        <v>380</v>
      </c>
      <c r="C350" s="198" t="s">
        <v>356</v>
      </c>
      <c r="D350" s="198"/>
      <c r="E350" s="130"/>
      <c r="F350" s="134" t="s">
        <v>382</v>
      </c>
      <c r="G350" s="199" t="s">
        <v>398</v>
      </c>
      <c r="H350" s="199"/>
      <c r="I350" s="199"/>
      <c r="J350" s="199"/>
      <c r="K350" s="199"/>
      <c r="L350" s="199"/>
      <c r="M350" s="199"/>
      <c r="N350" s="199"/>
    </row>
    <row r="351" spans="2:14" ht="15.75">
      <c r="B351" s="135"/>
      <c r="C351" s="113"/>
      <c r="D351" s="113"/>
      <c r="E351" s="113"/>
      <c r="F351" s="121"/>
      <c r="G351" s="136"/>
      <c r="H351" s="136"/>
      <c r="I351" s="136"/>
      <c r="J351" s="113"/>
      <c r="K351" s="113"/>
      <c r="L351" s="113"/>
      <c r="M351" s="137"/>
      <c r="N351" s="138"/>
    </row>
    <row r="352" spans="2:14" ht="15.75">
      <c r="B352" s="139" t="s">
        <v>317</v>
      </c>
      <c r="C352" s="113"/>
      <c r="D352" s="113"/>
      <c r="E352" s="113"/>
      <c r="F352" s="140">
        <v>1</v>
      </c>
      <c r="G352" s="140">
        <v>2</v>
      </c>
      <c r="H352" s="140">
        <v>3</v>
      </c>
      <c r="I352" s="140">
        <v>4</v>
      </c>
      <c r="J352" s="140">
        <v>5</v>
      </c>
      <c r="K352" s="200" t="s">
        <v>7</v>
      </c>
      <c r="L352" s="200"/>
      <c r="M352" s="140" t="s">
        <v>318</v>
      </c>
      <c r="N352" s="141" t="s">
        <v>319</v>
      </c>
    </row>
    <row r="353" spans="2:14" ht="15">
      <c r="B353" s="143" t="s">
        <v>320</v>
      </c>
      <c r="C353" s="144" t="str">
        <f>IF(C348&gt;"",C348,"")</f>
        <v>Iaroslav Bril</v>
      </c>
      <c r="D353" s="144" t="str">
        <f>IF(G348&gt;"",G348,"")</f>
        <v>Vahtola Otso</v>
      </c>
      <c r="E353" s="145"/>
      <c r="F353" s="146">
        <v>6</v>
      </c>
      <c r="G353" s="146">
        <v>1</v>
      </c>
      <c r="H353" s="146">
        <v>8</v>
      </c>
      <c r="I353" s="146"/>
      <c r="J353" s="146"/>
      <c r="K353" s="147">
        <f>IF(ISBLANK(F353),"",COUNTIF(F353:J353,"&gt;=0"))</f>
        <v>3</v>
      </c>
      <c r="L353" s="148">
        <f>IF(ISBLANK(F353),"",(IF(LEFT(F353,1)="-",1,0)+IF(LEFT(G353,1)="-",1,0)+IF(LEFT(H353,1)="-",1,0)+IF(LEFT(I353,1)="-",1,0)+IF(LEFT(J353,1)="-",1,0)))</f>
        <v>0</v>
      </c>
      <c r="M353" s="149">
        <f aca="true" t="shared" si="15" ref="M353:N357">IF(K353=3,1,"")</f>
        <v>1</v>
      </c>
      <c r="N353" s="149">
        <f t="shared" si="15"/>
      </c>
    </row>
    <row r="354" spans="2:14" ht="15">
      <c r="B354" s="143" t="s">
        <v>321</v>
      </c>
      <c r="C354" s="144" t="str">
        <f>IF(C349&gt;"",C349,"")</f>
        <v>Laine Touko</v>
      </c>
      <c r="D354" s="144" t="str">
        <f>IF(G349&gt;"",G349,"")</f>
        <v>Vahtola Sisu</v>
      </c>
      <c r="E354" s="145"/>
      <c r="F354" s="146">
        <v>-4</v>
      </c>
      <c r="G354" s="146">
        <v>-5</v>
      </c>
      <c r="H354" s="146">
        <v>9</v>
      </c>
      <c r="I354" s="146">
        <v>-9</v>
      </c>
      <c r="J354" s="146"/>
      <c r="K354" s="147">
        <f>IF(ISBLANK(F354),"",COUNTIF(F354:J354,"&gt;=0"))</f>
        <v>1</v>
      </c>
      <c r="L354" s="148">
        <f>IF(ISBLANK(F354),"",(IF(LEFT(F354,1)="-",1,0)+IF(LEFT(G354,1)="-",1,0)+IF(LEFT(H354,1)="-",1,0)+IF(LEFT(I354,1)="-",1,0)+IF(LEFT(J354,1)="-",1,0)))</f>
        <v>3</v>
      </c>
      <c r="M354" s="149">
        <f t="shared" si="15"/>
      </c>
      <c r="N354" s="149">
        <f t="shared" si="15"/>
        <v>1</v>
      </c>
    </row>
    <row r="355" spans="2:14" ht="15">
      <c r="B355" s="143" t="s">
        <v>384</v>
      </c>
      <c r="C355" s="144" t="str">
        <f>IF(C350&gt;"",C350,"")</f>
        <v>Oinas Luka</v>
      </c>
      <c r="D355" s="144" t="str">
        <f>IF(G350&gt;"",G350,"")</f>
        <v>Niskala Rymy</v>
      </c>
      <c r="E355" s="145"/>
      <c r="F355" s="146">
        <v>3</v>
      </c>
      <c r="G355" s="146">
        <v>1</v>
      </c>
      <c r="H355" s="146">
        <v>3</v>
      </c>
      <c r="I355" s="146"/>
      <c r="J355" s="146"/>
      <c r="K355" s="147">
        <f>IF(ISBLANK(F355),"",COUNTIF(F355:J355,"&gt;=0"))</f>
        <v>3</v>
      </c>
      <c r="L355" s="148">
        <f>IF(ISBLANK(F355),"",(IF(LEFT(F355,1)="-",1,0)+IF(LEFT(G355,1)="-",1,0)+IF(LEFT(H355,1)="-",1,0)+IF(LEFT(I355,1)="-",1,0)+IF(LEFT(J355,1)="-",1,0)))</f>
        <v>0</v>
      </c>
      <c r="M355" s="149">
        <f t="shared" si="15"/>
        <v>1</v>
      </c>
      <c r="N355" s="149">
        <f t="shared" si="15"/>
      </c>
    </row>
    <row r="356" spans="2:14" ht="15">
      <c r="B356" s="143" t="s">
        <v>323</v>
      </c>
      <c r="C356" s="144" t="str">
        <f>IF(C348&gt;"",C348,"")</f>
        <v>Iaroslav Bril</v>
      </c>
      <c r="D356" s="144" t="str">
        <f>IF(G349&gt;"",G349,"")</f>
        <v>Vahtola Sisu</v>
      </c>
      <c r="E356" s="145"/>
      <c r="F356" s="146">
        <v>5</v>
      </c>
      <c r="G356" s="146">
        <v>10</v>
      </c>
      <c r="H356" s="146">
        <v>5</v>
      </c>
      <c r="I356" s="146"/>
      <c r="J356" s="146"/>
      <c r="K356" s="147">
        <f>IF(ISBLANK(F356),"",COUNTIF(F356:J356,"&gt;=0"))</f>
        <v>3</v>
      </c>
      <c r="L356" s="148">
        <f>IF(ISBLANK(F356),"",(IF(LEFT(F356,1)="-",1,0)+IF(LEFT(G356,1)="-",1,0)+IF(LEFT(H356,1)="-",1,0)+IF(LEFT(I356,1)="-",1,0)+IF(LEFT(J356,1)="-",1,0)))</f>
        <v>0</v>
      </c>
      <c r="M356" s="149">
        <f t="shared" si="15"/>
        <v>1</v>
      </c>
      <c r="N356" s="149">
        <f t="shared" si="15"/>
      </c>
    </row>
    <row r="357" spans="2:14" ht="15">
      <c r="B357" s="143" t="s">
        <v>324</v>
      </c>
      <c r="C357" s="144" t="str">
        <f>IF(C349&gt;"",C349,"")</f>
        <v>Laine Touko</v>
      </c>
      <c r="D357" s="144" t="str">
        <f>IF(G348&gt;"",G348,"")</f>
        <v>Vahtola Otso</v>
      </c>
      <c r="E357" s="145"/>
      <c r="F357" s="146"/>
      <c r="G357" s="146"/>
      <c r="H357" s="146"/>
      <c r="I357" s="146"/>
      <c r="J357" s="146"/>
      <c r="K357" s="147">
        <f>IF(ISBLANK(F357),"",COUNTIF(F357:J357,"&gt;=0"))</f>
      </c>
      <c r="L357" s="148">
        <f>IF(ISBLANK(F357),"",(IF(LEFT(F357,1)="-",1,0)+IF(LEFT(G357,1)="-",1,0)+IF(LEFT(H357,1)="-",1,0)+IF(LEFT(I357,1)="-",1,0)+IF(LEFT(J357,1)="-",1,0)))</f>
      </c>
      <c r="M357" s="149">
        <f t="shared" si="15"/>
      </c>
      <c r="N357" s="149">
        <f t="shared" si="15"/>
      </c>
    </row>
    <row r="358" spans="2:14" ht="15.75">
      <c r="B358" s="135"/>
      <c r="C358" s="113"/>
      <c r="D358" s="113"/>
      <c r="E358" s="113"/>
      <c r="F358" s="113"/>
      <c r="G358" s="113"/>
      <c r="H358" s="113"/>
      <c r="I358" s="201" t="s">
        <v>325</v>
      </c>
      <c r="J358" s="201"/>
      <c r="K358" s="150">
        <f>SUM(K353:K357)</f>
        <v>10</v>
      </c>
      <c r="L358" s="150">
        <f>SUM(L353:L357)</f>
        <v>3</v>
      </c>
      <c r="M358" s="150">
        <f>SUM(M353:M357)</f>
        <v>3</v>
      </c>
      <c r="N358" s="150">
        <f>SUM(N353:N357)</f>
        <v>1</v>
      </c>
    </row>
    <row r="359" spans="2:14" ht="15.75">
      <c r="B359" s="151" t="s">
        <v>326</v>
      </c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52"/>
    </row>
    <row r="360" spans="2:14" ht="15.75">
      <c r="B360" s="153" t="s">
        <v>327</v>
      </c>
      <c r="C360" s="154"/>
      <c r="D360" s="154" t="s">
        <v>328</v>
      </c>
      <c r="E360" s="155"/>
      <c r="F360" s="154"/>
      <c r="G360" s="154" t="s">
        <v>32</v>
      </c>
      <c r="H360" s="155"/>
      <c r="I360" s="154"/>
      <c r="J360" s="156" t="s">
        <v>329</v>
      </c>
      <c r="K360" s="117"/>
      <c r="L360" s="113"/>
      <c r="M360" s="113"/>
      <c r="N360" s="152"/>
    </row>
    <row r="361" spans="2:14" ht="18.75" thickBot="1">
      <c r="B361" s="135"/>
      <c r="C361" s="113"/>
      <c r="D361" s="113"/>
      <c r="E361" s="113"/>
      <c r="F361" s="113"/>
      <c r="G361" s="113"/>
      <c r="H361" s="113"/>
      <c r="I361" s="113"/>
      <c r="J361" s="202" t="str">
        <f>IF(M358=3,C347,IF(N358=3,G347,""))</f>
        <v>OPT-86</v>
      </c>
      <c r="K361" s="202"/>
      <c r="L361" s="202"/>
      <c r="M361" s="202"/>
      <c r="N361" s="202"/>
    </row>
    <row r="362" spans="2:14" ht="18.75" thickBot="1">
      <c r="B362" s="157"/>
      <c r="C362" s="158"/>
      <c r="D362" s="158"/>
      <c r="E362" s="158"/>
      <c r="F362" s="158"/>
      <c r="G362" s="158"/>
      <c r="H362" s="158"/>
      <c r="I362" s="158"/>
      <c r="J362" s="159"/>
      <c r="K362" s="159"/>
      <c r="L362" s="159"/>
      <c r="M362" s="159"/>
      <c r="N362" s="160"/>
    </row>
    <row r="363" ht="16.5" thickBot="1" thickTop="1"/>
    <row r="364" spans="2:14" ht="16.5" thickTop="1">
      <c r="B364" s="107"/>
      <c r="C364" s="108"/>
      <c r="D364" s="109"/>
      <c r="E364" s="109"/>
      <c r="F364" s="185" t="s">
        <v>297</v>
      </c>
      <c r="G364" s="185"/>
      <c r="H364" s="186" t="s">
        <v>0</v>
      </c>
      <c r="I364" s="186"/>
      <c r="J364" s="186"/>
      <c r="K364" s="186"/>
      <c r="L364" s="186"/>
      <c r="M364" s="186"/>
      <c r="N364" s="186"/>
    </row>
    <row r="365" spans="2:14" ht="15.75">
      <c r="B365" s="110"/>
      <c r="C365" s="111" t="s">
        <v>298</v>
      </c>
      <c r="D365" s="112"/>
      <c r="E365" s="113"/>
      <c r="F365" s="187" t="s">
        <v>299</v>
      </c>
      <c r="G365" s="187"/>
      <c r="H365" s="188" t="s">
        <v>25</v>
      </c>
      <c r="I365" s="188"/>
      <c r="J365" s="188"/>
      <c r="K365" s="188"/>
      <c r="L365" s="188"/>
      <c r="M365" s="188"/>
      <c r="N365" s="188"/>
    </row>
    <row r="366" spans="2:14" ht="15.75">
      <c r="B366" s="114"/>
      <c r="C366" s="115"/>
      <c r="D366" s="113"/>
      <c r="E366" s="113"/>
      <c r="F366" s="189" t="s">
        <v>301</v>
      </c>
      <c r="G366" s="189"/>
      <c r="H366" s="190" t="s">
        <v>453</v>
      </c>
      <c r="I366" s="190"/>
      <c r="J366" s="190"/>
      <c r="K366" s="190"/>
      <c r="L366" s="190"/>
      <c r="M366" s="190"/>
      <c r="N366" s="190"/>
    </row>
    <row r="367" spans="2:14" ht="21" thickBot="1">
      <c r="B367" s="116"/>
      <c r="C367" s="49" t="s">
        <v>373</v>
      </c>
      <c r="D367" s="117"/>
      <c r="E367" s="113"/>
      <c r="F367" s="191" t="s">
        <v>374</v>
      </c>
      <c r="G367" s="191"/>
      <c r="H367" s="192">
        <v>45066</v>
      </c>
      <c r="I367" s="192"/>
      <c r="J367" s="192"/>
      <c r="K367" s="118" t="s">
        <v>375</v>
      </c>
      <c r="L367" s="193"/>
      <c r="M367" s="193"/>
      <c r="N367" s="193"/>
    </row>
    <row r="368" spans="2:14" ht="16.5" thickTop="1">
      <c r="B368" s="119"/>
      <c r="C368" s="120"/>
      <c r="D368" s="113"/>
      <c r="E368" s="113"/>
      <c r="F368" s="121"/>
      <c r="G368" s="120"/>
      <c r="H368" s="120"/>
      <c r="I368" s="122"/>
      <c r="J368" s="123"/>
      <c r="K368" s="124"/>
      <c r="L368" s="124"/>
      <c r="M368" s="124"/>
      <c r="N368" s="125"/>
    </row>
    <row r="369" spans="2:14" ht="16.5" thickBot="1">
      <c r="B369" s="126" t="s">
        <v>304</v>
      </c>
      <c r="C369" s="194" t="s">
        <v>67</v>
      </c>
      <c r="D369" s="194"/>
      <c r="E369" s="127"/>
      <c r="F369" s="128" t="s">
        <v>306</v>
      </c>
      <c r="G369" s="195" t="s">
        <v>13</v>
      </c>
      <c r="H369" s="195"/>
      <c r="I369" s="195"/>
      <c r="J369" s="195"/>
      <c r="K369" s="195"/>
      <c r="L369" s="195"/>
      <c r="M369" s="195"/>
      <c r="N369" s="195"/>
    </row>
    <row r="370" spans="2:14" ht="15">
      <c r="B370" s="129" t="s">
        <v>307</v>
      </c>
      <c r="C370" s="196" t="s">
        <v>418</v>
      </c>
      <c r="D370" s="196"/>
      <c r="E370" s="130"/>
      <c r="F370" s="131" t="s">
        <v>309</v>
      </c>
      <c r="G370" s="197" t="s">
        <v>347</v>
      </c>
      <c r="H370" s="197"/>
      <c r="I370" s="197"/>
      <c r="J370" s="197"/>
      <c r="K370" s="197"/>
      <c r="L370" s="197"/>
      <c r="M370" s="197"/>
      <c r="N370" s="197"/>
    </row>
    <row r="371" spans="2:14" ht="15">
      <c r="B371" s="132" t="s">
        <v>311</v>
      </c>
      <c r="C371" s="198" t="s">
        <v>417</v>
      </c>
      <c r="D371" s="198"/>
      <c r="E371" s="130"/>
      <c r="F371" s="133" t="s">
        <v>313</v>
      </c>
      <c r="G371" s="199" t="s">
        <v>423</v>
      </c>
      <c r="H371" s="199"/>
      <c r="I371" s="199"/>
      <c r="J371" s="199"/>
      <c r="K371" s="199"/>
      <c r="L371" s="199"/>
      <c r="M371" s="199"/>
      <c r="N371" s="199"/>
    </row>
    <row r="372" spans="2:14" ht="15">
      <c r="B372" s="132" t="s">
        <v>380</v>
      </c>
      <c r="C372" s="198" t="s">
        <v>359</v>
      </c>
      <c r="D372" s="198"/>
      <c r="E372" s="130"/>
      <c r="F372" s="134" t="s">
        <v>382</v>
      </c>
      <c r="G372" s="199" t="s">
        <v>424</v>
      </c>
      <c r="H372" s="199"/>
      <c r="I372" s="199"/>
      <c r="J372" s="199"/>
      <c r="K372" s="199"/>
      <c r="L372" s="199"/>
      <c r="M372" s="199"/>
      <c r="N372" s="199"/>
    </row>
    <row r="373" spans="2:14" ht="15.75">
      <c r="B373" s="135"/>
      <c r="C373" s="113"/>
      <c r="D373" s="113"/>
      <c r="E373" s="113"/>
      <c r="F373" s="121"/>
      <c r="G373" s="136"/>
      <c r="H373" s="136"/>
      <c r="I373" s="136"/>
      <c r="J373" s="113"/>
      <c r="K373" s="113"/>
      <c r="L373" s="113"/>
      <c r="M373" s="137"/>
      <c r="N373" s="138"/>
    </row>
    <row r="374" spans="2:14" ht="15.75">
      <c r="B374" s="139" t="s">
        <v>317</v>
      </c>
      <c r="C374" s="113"/>
      <c r="D374" s="113"/>
      <c r="E374" s="113"/>
      <c r="F374" s="140">
        <v>1</v>
      </c>
      <c r="G374" s="140">
        <v>2</v>
      </c>
      <c r="H374" s="140">
        <v>3</v>
      </c>
      <c r="I374" s="140">
        <v>4</v>
      </c>
      <c r="J374" s="140">
        <v>5</v>
      </c>
      <c r="K374" s="200" t="s">
        <v>7</v>
      </c>
      <c r="L374" s="200"/>
      <c r="M374" s="140" t="s">
        <v>318</v>
      </c>
      <c r="N374" s="141" t="s">
        <v>319</v>
      </c>
    </row>
    <row r="375" spans="2:14" ht="15">
      <c r="B375" s="143" t="s">
        <v>320</v>
      </c>
      <c r="C375" s="144" t="str">
        <f>IF(C370&gt;"",C370,"")</f>
        <v>Pullinen Leonid</v>
      </c>
      <c r="D375" s="144" t="str">
        <f>IF(G370&gt;"",G370,"")</f>
        <v>Siven Pyry</v>
      </c>
      <c r="E375" s="145"/>
      <c r="F375" s="146">
        <v>1</v>
      </c>
      <c r="G375" s="146">
        <v>5</v>
      </c>
      <c r="H375" s="146">
        <v>1</v>
      </c>
      <c r="I375" s="146"/>
      <c r="J375" s="146"/>
      <c r="K375" s="147">
        <f>IF(ISBLANK(F375),"",COUNTIF(F375:J375,"&gt;=0"))</f>
        <v>3</v>
      </c>
      <c r="L375" s="148">
        <f>IF(ISBLANK(F375),"",(IF(LEFT(F375,1)="-",1,0)+IF(LEFT(G375,1)="-",1,0)+IF(LEFT(H375,1)="-",1,0)+IF(LEFT(I375,1)="-",1,0)+IF(LEFT(J375,1)="-",1,0)))</f>
        <v>0</v>
      </c>
      <c r="M375" s="149">
        <f aca="true" t="shared" si="16" ref="M375:N379">IF(K375=3,1,"")</f>
        <v>1</v>
      </c>
      <c r="N375" s="149">
        <f t="shared" si="16"/>
      </c>
    </row>
    <row r="376" spans="2:14" ht="15">
      <c r="B376" s="143" t="s">
        <v>321</v>
      </c>
      <c r="C376" s="144" t="str">
        <f>IF(C371&gt;"",C371,"")</f>
        <v>Kahlos Juho</v>
      </c>
      <c r="D376" s="144" t="str">
        <f>IF(G371&gt;"",G371,"")</f>
        <v>Viljamaa Elia</v>
      </c>
      <c r="E376" s="145"/>
      <c r="F376" s="146">
        <v>7</v>
      </c>
      <c r="G376" s="146">
        <v>4</v>
      </c>
      <c r="H376" s="146">
        <v>2</v>
      </c>
      <c r="I376" s="146"/>
      <c r="J376" s="146"/>
      <c r="K376" s="147">
        <f>IF(ISBLANK(F376),"",COUNTIF(F376:J376,"&gt;=0"))</f>
        <v>3</v>
      </c>
      <c r="L376" s="148">
        <f>IF(ISBLANK(F376),"",(IF(LEFT(F376,1)="-",1,0)+IF(LEFT(G376,1)="-",1,0)+IF(LEFT(H376,1)="-",1,0)+IF(LEFT(I376,1)="-",1,0)+IF(LEFT(J376,1)="-",1,0)))</f>
        <v>0</v>
      </c>
      <c r="M376" s="149">
        <f t="shared" si="16"/>
        <v>1</v>
      </c>
      <c r="N376" s="149">
        <f t="shared" si="16"/>
      </c>
    </row>
    <row r="377" spans="2:14" ht="15">
      <c r="B377" s="143" t="s">
        <v>384</v>
      </c>
      <c r="C377" s="144" t="str">
        <f>IF(C372&gt;"",C372,"")</f>
        <v>Koivumäki Jimi</v>
      </c>
      <c r="D377" s="144" t="str">
        <f>IF(G372&gt;"",G372,"")</f>
        <v>Jokiranta Risto</v>
      </c>
      <c r="E377" s="145"/>
      <c r="F377" s="146">
        <v>4</v>
      </c>
      <c r="G377" s="146">
        <v>7</v>
      </c>
      <c r="H377" s="146">
        <v>6</v>
      </c>
      <c r="I377" s="146"/>
      <c r="J377" s="146"/>
      <c r="K377" s="147">
        <f>IF(ISBLANK(F377),"",COUNTIF(F377:J377,"&gt;=0"))</f>
        <v>3</v>
      </c>
      <c r="L377" s="148">
        <f>IF(ISBLANK(F377),"",(IF(LEFT(F377,1)="-",1,0)+IF(LEFT(G377,1)="-",1,0)+IF(LEFT(H377,1)="-",1,0)+IF(LEFT(I377,1)="-",1,0)+IF(LEFT(J377,1)="-",1,0)))</f>
        <v>0</v>
      </c>
      <c r="M377" s="149">
        <f t="shared" si="16"/>
        <v>1</v>
      </c>
      <c r="N377" s="149">
        <f t="shared" si="16"/>
      </c>
    </row>
    <row r="378" spans="2:14" ht="15">
      <c r="B378" s="143" t="s">
        <v>323</v>
      </c>
      <c r="C378" s="144" t="str">
        <f>IF(C370&gt;"",C370,"")</f>
        <v>Pullinen Leonid</v>
      </c>
      <c r="D378" s="144" t="str">
        <f>IF(G371&gt;"",G371,"")</f>
        <v>Viljamaa Elia</v>
      </c>
      <c r="E378" s="145"/>
      <c r="F378" s="146"/>
      <c r="G378" s="146"/>
      <c r="H378" s="146"/>
      <c r="I378" s="146"/>
      <c r="J378" s="146"/>
      <c r="K378" s="147">
        <f>IF(ISBLANK(F378),"",COUNTIF(F378:J378,"&gt;=0"))</f>
      </c>
      <c r="L378" s="148">
        <f>IF(ISBLANK(F378),"",(IF(LEFT(F378,1)="-",1,0)+IF(LEFT(G378,1)="-",1,0)+IF(LEFT(H378,1)="-",1,0)+IF(LEFT(I378,1)="-",1,0)+IF(LEFT(J378,1)="-",1,0)))</f>
      </c>
      <c r="M378" s="149">
        <f t="shared" si="16"/>
      </c>
      <c r="N378" s="149">
        <f t="shared" si="16"/>
      </c>
    </row>
    <row r="379" spans="2:14" ht="15">
      <c r="B379" s="143" t="s">
        <v>324</v>
      </c>
      <c r="C379" s="144" t="str">
        <f>IF(C371&gt;"",C371,"")</f>
        <v>Kahlos Juho</v>
      </c>
      <c r="D379" s="144" t="str">
        <f>IF(G370&gt;"",G370,"")</f>
        <v>Siven Pyry</v>
      </c>
      <c r="E379" s="145"/>
      <c r="F379" s="146"/>
      <c r="G379" s="146"/>
      <c r="H379" s="146"/>
      <c r="I379" s="146"/>
      <c r="J379" s="146"/>
      <c r="K379" s="147">
        <f>IF(ISBLANK(F379),"",COUNTIF(F379:J379,"&gt;=0"))</f>
      </c>
      <c r="L379" s="148">
        <f>IF(ISBLANK(F379),"",(IF(LEFT(F379,1)="-",1,0)+IF(LEFT(G379,1)="-",1,0)+IF(LEFT(H379,1)="-",1,0)+IF(LEFT(I379,1)="-",1,0)+IF(LEFT(J379,1)="-",1,0)))</f>
      </c>
      <c r="M379" s="149">
        <f t="shared" si="16"/>
      </c>
      <c r="N379" s="149">
        <f t="shared" si="16"/>
      </c>
    </row>
    <row r="380" spans="2:14" ht="15.75">
      <c r="B380" s="135"/>
      <c r="C380" s="113"/>
      <c r="D380" s="113"/>
      <c r="E380" s="113"/>
      <c r="F380" s="113"/>
      <c r="G380" s="113"/>
      <c r="H380" s="113"/>
      <c r="I380" s="201" t="s">
        <v>325</v>
      </c>
      <c r="J380" s="201"/>
      <c r="K380" s="150">
        <f>SUM(K375:K379)</f>
        <v>9</v>
      </c>
      <c r="L380" s="150">
        <f>SUM(L375:L379)</f>
        <v>0</v>
      </c>
      <c r="M380" s="150">
        <f>SUM(M375:M379)</f>
        <v>3</v>
      </c>
      <c r="N380" s="150">
        <f>SUM(N375:N379)</f>
        <v>0</v>
      </c>
    </row>
    <row r="381" spans="2:14" ht="15.75">
      <c r="B381" s="151" t="s">
        <v>326</v>
      </c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52"/>
    </row>
    <row r="382" spans="2:14" ht="15.75">
      <c r="B382" s="153" t="s">
        <v>327</v>
      </c>
      <c r="C382" s="154"/>
      <c r="D382" s="154" t="s">
        <v>328</v>
      </c>
      <c r="E382" s="155"/>
      <c r="F382" s="154"/>
      <c r="G382" s="154" t="s">
        <v>32</v>
      </c>
      <c r="H382" s="155"/>
      <c r="I382" s="154"/>
      <c r="J382" s="156" t="s">
        <v>329</v>
      </c>
      <c r="K382" s="117"/>
      <c r="L382" s="113"/>
      <c r="M382" s="113"/>
      <c r="N382" s="152"/>
    </row>
    <row r="383" spans="2:14" ht="18.75" thickBot="1">
      <c r="B383" s="135"/>
      <c r="C383" s="113"/>
      <c r="D383" s="113"/>
      <c r="E383" s="113"/>
      <c r="F383" s="113"/>
      <c r="G383" s="113"/>
      <c r="H383" s="113"/>
      <c r="I383" s="113"/>
      <c r="J383" s="202" t="str">
        <f>IF(M380=3,C369,IF(N380=3,G369,""))</f>
        <v>TIP-70</v>
      </c>
      <c r="K383" s="202"/>
      <c r="L383" s="202"/>
      <c r="M383" s="202"/>
      <c r="N383" s="202"/>
    </row>
    <row r="384" spans="2:14" ht="18.75" thickBot="1">
      <c r="B384" s="157"/>
      <c r="C384" s="158"/>
      <c r="D384" s="158"/>
      <c r="E384" s="158"/>
      <c r="F384" s="158"/>
      <c r="G384" s="158"/>
      <c r="H384" s="158"/>
      <c r="I384" s="158"/>
      <c r="J384" s="159"/>
      <c r="K384" s="159"/>
      <c r="L384" s="159"/>
      <c r="M384" s="159"/>
      <c r="N384" s="160"/>
    </row>
    <row r="385" ht="16.5" thickBot="1" thickTop="1"/>
    <row r="386" spans="2:14" ht="16.5" thickTop="1">
      <c r="B386" s="107"/>
      <c r="C386" s="108"/>
      <c r="D386" s="109"/>
      <c r="E386" s="109"/>
      <c r="F386" s="185" t="s">
        <v>297</v>
      </c>
      <c r="G386" s="185"/>
      <c r="H386" s="186" t="s">
        <v>0</v>
      </c>
      <c r="I386" s="186"/>
      <c r="J386" s="186"/>
      <c r="K386" s="186"/>
      <c r="L386" s="186"/>
      <c r="M386" s="186"/>
      <c r="N386" s="186"/>
    </row>
    <row r="387" spans="2:14" ht="15.75">
      <c r="B387" s="110"/>
      <c r="C387" s="111" t="s">
        <v>298</v>
      </c>
      <c r="D387" s="112"/>
      <c r="E387" s="113"/>
      <c r="F387" s="187" t="s">
        <v>299</v>
      </c>
      <c r="G387" s="187"/>
      <c r="H387" s="188" t="s">
        <v>25</v>
      </c>
      <c r="I387" s="188"/>
      <c r="J387" s="188"/>
      <c r="K387" s="188"/>
      <c r="L387" s="188"/>
      <c r="M387" s="188"/>
      <c r="N387" s="188"/>
    </row>
    <row r="388" spans="2:14" ht="15.75">
      <c r="B388" s="114"/>
      <c r="C388" s="115"/>
      <c r="D388" s="113"/>
      <c r="E388" s="113"/>
      <c r="F388" s="189" t="s">
        <v>301</v>
      </c>
      <c r="G388" s="189"/>
      <c r="H388" s="190" t="s">
        <v>453</v>
      </c>
      <c r="I388" s="190"/>
      <c r="J388" s="190"/>
      <c r="K388" s="190"/>
      <c r="L388" s="190"/>
      <c r="M388" s="190"/>
      <c r="N388" s="190"/>
    </row>
    <row r="389" spans="2:14" ht="21" thickBot="1">
      <c r="B389" s="116"/>
      <c r="C389" s="49" t="s">
        <v>373</v>
      </c>
      <c r="D389" s="117"/>
      <c r="E389" s="113"/>
      <c r="F389" s="191" t="s">
        <v>374</v>
      </c>
      <c r="G389" s="191"/>
      <c r="H389" s="192">
        <v>45066</v>
      </c>
      <c r="I389" s="192"/>
      <c r="J389" s="192"/>
      <c r="K389" s="118" t="s">
        <v>375</v>
      </c>
      <c r="L389" s="193"/>
      <c r="M389" s="193"/>
      <c r="N389" s="193"/>
    </row>
    <row r="390" spans="2:14" ht="16.5" thickTop="1">
      <c r="B390" s="119"/>
      <c r="C390" s="120"/>
      <c r="D390" s="113"/>
      <c r="E390" s="113"/>
      <c r="F390" s="121"/>
      <c r="G390" s="120"/>
      <c r="H390" s="120"/>
      <c r="I390" s="122"/>
      <c r="J390" s="123"/>
      <c r="K390" s="124"/>
      <c r="L390" s="124"/>
      <c r="M390" s="124"/>
      <c r="N390" s="125"/>
    </row>
    <row r="391" spans="2:14" ht="16.5" thickBot="1">
      <c r="B391" s="126" t="s">
        <v>304</v>
      </c>
      <c r="C391" s="194" t="s">
        <v>94</v>
      </c>
      <c r="D391" s="194"/>
      <c r="E391" s="127"/>
      <c r="F391" s="128" t="s">
        <v>306</v>
      </c>
      <c r="G391" s="195" t="s">
        <v>21</v>
      </c>
      <c r="H391" s="195"/>
      <c r="I391" s="195"/>
      <c r="J391" s="195"/>
      <c r="K391" s="195"/>
      <c r="L391" s="195"/>
      <c r="M391" s="195"/>
      <c r="N391" s="195"/>
    </row>
    <row r="392" spans="2:14" ht="15">
      <c r="B392" s="129" t="s">
        <v>307</v>
      </c>
      <c r="C392" s="196" t="s">
        <v>435</v>
      </c>
      <c r="D392" s="196"/>
      <c r="E392" s="130"/>
      <c r="F392" s="131" t="s">
        <v>309</v>
      </c>
      <c r="G392" s="197" t="s">
        <v>420</v>
      </c>
      <c r="H392" s="197"/>
      <c r="I392" s="197"/>
      <c r="J392" s="197"/>
      <c r="K392" s="197"/>
      <c r="L392" s="197"/>
      <c r="M392" s="197"/>
      <c r="N392" s="197"/>
    </row>
    <row r="393" spans="2:14" ht="15">
      <c r="B393" s="132" t="s">
        <v>311</v>
      </c>
      <c r="C393" s="198"/>
      <c r="D393" s="198"/>
      <c r="E393" s="130"/>
      <c r="F393" s="133" t="s">
        <v>313</v>
      </c>
      <c r="G393" s="199" t="s">
        <v>421</v>
      </c>
      <c r="H393" s="199"/>
      <c r="I393" s="199"/>
      <c r="J393" s="199"/>
      <c r="K393" s="199"/>
      <c r="L393" s="199"/>
      <c r="M393" s="199"/>
      <c r="N393" s="199"/>
    </row>
    <row r="394" spans="2:14" ht="15">
      <c r="B394" s="132" t="s">
        <v>380</v>
      </c>
      <c r="C394" s="198" t="s">
        <v>436</v>
      </c>
      <c r="D394" s="198"/>
      <c r="E394" s="130"/>
      <c r="F394" s="134" t="s">
        <v>382</v>
      </c>
      <c r="G394" s="199" t="s">
        <v>419</v>
      </c>
      <c r="H394" s="199"/>
      <c r="I394" s="199"/>
      <c r="J394" s="199"/>
      <c r="K394" s="199"/>
      <c r="L394" s="199"/>
      <c r="M394" s="199"/>
      <c r="N394" s="199"/>
    </row>
    <row r="395" spans="2:14" ht="15.75">
      <c r="B395" s="135"/>
      <c r="C395" s="113"/>
      <c r="D395" s="113"/>
      <c r="E395" s="113"/>
      <c r="F395" s="121"/>
      <c r="G395" s="136"/>
      <c r="H395" s="136"/>
      <c r="I395" s="136"/>
      <c r="J395" s="113"/>
      <c r="K395" s="113"/>
      <c r="L395" s="113"/>
      <c r="M395" s="137"/>
      <c r="N395" s="138"/>
    </row>
    <row r="396" spans="2:14" ht="15.75">
      <c r="B396" s="139" t="s">
        <v>317</v>
      </c>
      <c r="C396" s="113"/>
      <c r="D396" s="113"/>
      <c r="E396" s="113"/>
      <c r="F396" s="140">
        <v>1</v>
      </c>
      <c r="G396" s="140">
        <v>2</v>
      </c>
      <c r="H396" s="140">
        <v>3</v>
      </c>
      <c r="I396" s="140">
        <v>4</v>
      </c>
      <c r="J396" s="140">
        <v>5</v>
      </c>
      <c r="K396" s="200" t="s">
        <v>7</v>
      </c>
      <c r="L396" s="200"/>
      <c r="M396" s="140" t="s">
        <v>318</v>
      </c>
      <c r="N396" s="141" t="s">
        <v>319</v>
      </c>
    </row>
    <row r="397" spans="2:14" ht="15">
      <c r="B397" s="143" t="s">
        <v>320</v>
      </c>
      <c r="C397" s="144" t="str">
        <f>IF(C392&gt;"",C392,"")</f>
        <v>Vesalainen Matias</v>
      </c>
      <c r="D397" s="144" t="str">
        <f>IF(G392&gt;"",G392,"")</f>
        <v>Sipiläinen Severi</v>
      </c>
      <c r="E397" s="145"/>
      <c r="F397" s="146">
        <v>9</v>
      </c>
      <c r="G397" s="146">
        <v>6</v>
      </c>
      <c r="H397" s="146">
        <v>4</v>
      </c>
      <c r="I397" s="146"/>
      <c r="J397" s="146"/>
      <c r="K397" s="147">
        <f>IF(ISBLANK(F397),"",COUNTIF(F397:J397,"&gt;=0"))</f>
        <v>3</v>
      </c>
      <c r="L397" s="148">
        <f>IF(ISBLANK(F397),"",(IF(LEFT(F397,1)="-",1,0)+IF(LEFT(G397,1)="-",1,0)+IF(LEFT(H397,1)="-",1,0)+IF(LEFT(I397,1)="-",1,0)+IF(LEFT(J397,1)="-",1,0)))</f>
        <v>0</v>
      </c>
      <c r="M397" s="149">
        <f aca="true" t="shared" si="17" ref="M397:N401">IF(K397=3,1,"")</f>
        <v>1</v>
      </c>
      <c r="N397" s="149">
        <f t="shared" si="17"/>
      </c>
    </row>
    <row r="398" spans="2:14" ht="15">
      <c r="B398" s="143" t="s">
        <v>321</v>
      </c>
      <c r="C398" s="144">
        <f>IF(C393&gt;"",C393,"")</f>
      </c>
      <c r="D398" s="144" t="str">
        <f>IF(G393&gt;"",G393,"")</f>
        <v>Laitinen Nuutti</v>
      </c>
      <c r="E398" s="145"/>
      <c r="F398" s="146">
        <v>-1</v>
      </c>
      <c r="G398" s="146">
        <v>-1</v>
      </c>
      <c r="H398" s="146">
        <v>-1</v>
      </c>
      <c r="I398" s="146"/>
      <c r="J398" s="146"/>
      <c r="K398" s="147">
        <f>IF(ISBLANK(F398),"",COUNTIF(F398:J398,"&gt;=0"))</f>
        <v>0</v>
      </c>
      <c r="L398" s="148">
        <f>IF(ISBLANK(F398),"",(IF(LEFT(F398,1)="-",1,0)+IF(LEFT(G398,1)="-",1,0)+IF(LEFT(H398,1)="-",1,0)+IF(LEFT(I398,1)="-",1,0)+IF(LEFT(J398,1)="-",1,0)))</f>
        <v>3</v>
      </c>
      <c r="M398" s="149">
        <f t="shared" si="17"/>
      </c>
      <c r="N398" s="149">
        <f t="shared" si="17"/>
        <v>1</v>
      </c>
    </row>
    <row r="399" spans="2:14" ht="15">
      <c r="B399" s="143" t="s">
        <v>384</v>
      </c>
      <c r="C399" s="144" t="str">
        <f>IF(C394&gt;"",C394,"")</f>
        <v>Vesalainen Rasmus</v>
      </c>
      <c r="D399" s="144" t="str">
        <f>IF(G394&gt;"",G394,"")</f>
        <v>Södergård Patrik</v>
      </c>
      <c r="E399" s="145"/>
      <c r="F399" s="146">
        <v>11</v>
      </c>
      <c r="G399" s="146">
        <v>9</v>
      </c>
      <c r="H399" s="146">
        <v>8</v>
      </c>
      <c r="I399" s="146"/>
      <c r="J399" s="146"/>
      <c r="K399" s="147">
        <f>IF(ISBLANK(F399),"",COUNTIF(F399:J399,"&gt;=0"))</f>
        <v>3</v>
      </c>
      <c r="L399" s="148">
        <f>IF(ISBLANK(F399),"",(IF(LEFT(F399,1)="-",1,0)+IF(LEFT(G399,1)="-",1,0)+IF(LEFT(H399,1)="-",1,0)+IF(LEFT(I399,1)="-",1,0)+IF(LEFT(J399,1)="-",1,0)))</f>
        <v>0</v>
      </c>
      <c r="M399" s="149">
        <f t="shared" si="17"/>
        <v>1</v>
      </c>
      <c r="N399" s="149">
        <f t="shared" si="17"/>
      </c>
    </row>
    <row r="400" spans="2:14" ht="15">
      <c r="B400" s="143" t="s">
        <v>323</v>
      </c>
      <c r="C400" s="144" t="str">
        <f>IF(C392&gt;"",C392,"")</f>
        <v>Vesalainen Matias</v>
      </c>
      <c r="D400" s="144" t="str">
        <f>IF(G393&gt;"",G393,"")</f>
        <v>Laitinen Nuutti</v>
      </c>
      <c r="E400" s="145"/>
      <c r="F400" s="146">
        <v>4</v>
      </c>
      <c r="G400" s="146">
        <v>6</v>
      </c>
      <c r="H400" s="146">
        <v>3</v>
      </c>
      <c r="I400" s="146"/>
      <c r="J400" s="146"/>
      <c r="K400" s="147">
        <f>IF(ISBLANK(F400),"",COUNTIF(F400:J400,"&gt;=0"))</f>
        <v>3</v>
      </c>
      <c r="L400" s="148">
        <f>IF(ISBLANK(F400),"",(IF(LEFT(F400,1)="-",1,0)+IF(LEFT(G400,1)="-",1,0)+IF(LEFT(H400,1)="-",1,0)+IF(LEFT(I400,1)="-",1,0)+IF(LEFT(J400,1)="-",1,0)))</f>
        <v>0</v>
      </c>
      <c r="M400" s="149">
        <f t="shared" si="17"/>
        <v>1</v>
      </c>
      <c r="N400" s="149">
        <f t="shared" si="17"/>
      </c>
    </row>
    <row r="401" spans="2:14" ht="15">
      <c r="B401" s="143" t="s">
        <v>324</v>
      </c>
      <c r="C401" s="144">
        <f>IF(C393&gt;"",C393,"")</f>
      </c>
      <c r="D401" s="144" t="str">
        <f>IF(G392&gt;"",G392,"")</f>
        <v>Sipiläinen Severi</v>
      </c>
      <c r="E401" s="145"/>
      <c r="F401" s="146"/>
      <c r="G401" s="146"/>
      <c r="H401" s="146"/>
      <c r="I401" s="146"/>
      <c r="J401" s="146"/>
      <c r="K401" s="147">
        <f>IF(ISBLANK(F401),"",COUNTIF(F401:J401,"&gt;=0"))</f>
      </c>
      <c r="L401" s="148">
        <f>IF(ISBLANK(F401),"",(IF(LEFT(F401,1)="-",1,0)+IF(LEFT(G401,1)="-",1,0)+IF(LEFT(H401,1)="-",1,0)+IF(LEFT(I401,1)="-",1,0)+IF(LEFT(J401,1)="-",1,0)))</f>
      </c>
      <c r="M401" s="149">
        <f t="shared" si="17"/>
      </c>
      <c r="N401" s="149">
        <f t="shared" si="17"/>
      </c>
    </row>
    <row r="402" spans="2:14" ht="15.75">
      <c r="B402" s="135"/>
      <c r="C402" s="113"/>
      <c r="D402" s="113"/>
      <c r="E402" s="113"/>
      <c r="F402" s="113"/>
      <c r="G402" s="113"/>
      <c r="H402" s="113"/>
      <c r="I402" s="201" t="s">
        <v>325</v>
      </c>
      <c r="J402" s="201"/>
      <c r="K402" s="150">
        <f>SUM(K397:K401)</f>
        <v>9</v>
      </c>
      <c r="L402" s="150">
        <f>SUM(L397:L401)</f>
        <v>3</v>
      </c>
      <c r="M402" s="150">
        <f>SUM(M397:M401)</f>
        <v>3</v>
      </c>
      <c r="N402" s="150">
        <f>SUM(N397:N401)</f>
        <v>1</v>
      </c>
    </row>
    <row r="403" spans="2:14" ht="15.75">
      <c r="B403" s="151" t="s">
        <v>326</v>
      </c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52"/>
    </row>
    <row r="404" spans="2:14" ht="15.75">
      <c r="B404" s="153" t="s">
        <v>327</v>
      </c>
      <c r="C404" s="154"/>
      <c r="D404" s="154" t="s">
        <v>328</v>
      </c>
      <c r="E404" s="155"/>
      <c r="F404" s="154"/>
      <c r="G404" s="154" t="s">
        <v>32</v>
      </c>
      <c r="H404" s="155"/>
      <c r="I404" s="154"/>
      <c r="J404" s="156" t="s">
        <v>329</v>
      </c>
      <c r="K404" s="117"/>
      <c r="L404" s="113"/>
      <c r="M404" s="113"/>
      <c r="N404" s="152"/>
    </row>
    <row r="405" spans="2:14" ht="18.75" thickBot="1">
      <c r="B405" s="135"/>
      <c r="C405" s="113"/>
      <c r="D405" s="113"/>
      <c r="E405" s="113"/>
      <c r="F405" s="113"/>
      <c r="G405" s="113"/>
      <c r="H405" s="113"/>
      <c r="I405" s="113"/>
      <c r="J405" s="202" t="str">
        <f>IF(M402=3,C391,IF(N402=3,G391,""))</f>
        <v>KoKa</v>
      </c>
      <c r="K405" s="202"/>
      <c r="L405" s="202"/>
      <c r="M405" s="202"/>
      <c r="N405" s="202"/>
    </row>
    <row r="406" spans="2:14" ht="18.75" thickBot="1">
      <c r="B406" s="157"/>
      <c r="C406" s="158"/>
      <c r="D406" s="158"/>
      <c r="E406" s="158"/>
      <c r="F406" s="158"/>
      <c r="G406" s="158"/>
      <c r="H406" s="158"/>
      <c r="I406" s="158"/>
      <c r="J406" s="159"/>
      <c r="K406" s="159"/>
      <c r="L406" s="159"/>
      <c r="M406" s="159"/>
      <c r="N406" s="160"/>
    </row>
    <row r="407" ht="16.5" thickBot="1" thickTop="1"/>
    <row r="408" spans="2:14" ht="16.5" thickTop="1">
      <c r="B408" s="107"/>
      <c r="C408" s="108"/>
      <c r="D408" s="109"/>
      <c r="E408" s="109"/>
      <c r="F408" s="185" t="s">
        <v>297</v>
      </c>
      <c r="G408" s="185"/>
      <c r="H408" s="186" t="s">
        <v>0</v>
      </c>
      <c r="I408" s="186"/>
      <c r="J408" s="186"/>
      <c r="K408" s="186"/>
      <c r="L408" s="186"/>
      <c r="M408" s="186"/>
      <c r="N408" s="186"/>
    </row>
    <row r="409" spans="2:14" ht="15.75">
      <c r="B409" s="110"/>
      <c r="C409" s="111" t="s">
        <v>298</v>
      </c>
      <c r="D409" s="112"/>
      <c r="E409" s="113"/>
      <c r="F409" s="187" t="s">
        <v>299</v>
      </c>
      <c r="G409" s="187"/>
      <c r="H409" s="188" t="s">
        <v>25</v>
      </c>
      <c r="I409" s="188"/>
      <c r="J409" s="188"/>
      <c r="K409" s="188"/>
      <c r="L409" s="188"/>
      <c r="M409" s="188"/>
      <c r="N409" s="188"/>
    </row>
    <row r="410" spans="2:14" ht="15.75">
      <c r="B410" s="114"/>
      <c r="C410" s="115"/>
      <c r="D410" s="113"/>
      <c r="E410" s="113"/>
      <c r="F410" s="189" t="s">
        <v>301</v>
      </c>
      <c r="G410" s="189"/>
      <c r="H410" s="190" t="s">
        <v>453</v>
      </c>
      <c r="I410" s="190"/>
      <c r="J410" s="190"/>
      <c r="K410" s="190"/>
      <c r="L410" s="190"/>
      <c r="M410" s="190"/>
      <c r="N410" s="190"/>
    </row>
    <row r="411" spans="2:14" ht="21" thickBot="1">
      <c r="B411" s="116"/>
      <c r="C411" s="49" t="s">
        <v>373</v>
      </c>
      <c r="D411" s="117"/>
      <c r="E411" s="113"/>
      <c r="F411" s="191" t="s">
        <v>374</v>
      </c>
      <c r="G411" s="191"/>
      <c r="H411" s="192">
        <v>45066</v>
      </c>
      <c r="I411" s="192"/>
      <c r="J411" s="192"/>
      <c r="K411" s="118" t="s">
        <v>375</v>
      </c>
      <c r="L411" s="193"/>
      <c r="M411" s="193"/>
      <c r="N411" s="193"/>
    </row>
    <row r="412" spans="2:14" ht="16.5" thickTop="1">
      <c r="B412" s="119"/>
      <c r="C412" s="120"/>
      <c r="D412" s="113"/>
      <c r="E412" s="113"/>
      <c r="F412" s="121"/>
      <c r="G412" s="120"/>
      <c r="H412" s="120"/>
      <c r="I412" s="122"/>
      <c r="J412" s="123"/>
      <c r="K412" s="124"/>
      <c r="L412" s="124"/>
      <c r="M412" s="124"/>
      <c r="N412" s="125"/>
    </row>
    <row r="413" spans="2:14" ht="16.5" thickBot="1">
      <c r="B413" s="126" t="s">
        <v>304</v>
      </c>
      <c r="C413" s="194" t="s">
        <v>112</v>
      </c>
      <c r="D413" s="194"/>
      <c r="E413" s="127"/>
      <c r="F413" s="128" t="s">
        <v>306</v>
      </c>
      <c r="G413" s="195" t="s">
        <v>305</v>
      </c>
      <c r="H413" s="195"/>
      <c r="I413" s="195"/>
      <c r="J413" s="195"/>
      <c r="K413" s="195"/>
      <c r="L413" s="195"/>
      <c r="M413" s="195"/>
      <c r="N413" s="195"/>
    </row>
    <row r="414" spans="2:14" ht="15">
      <c r="B414" s="129" t="s">
        <v>307</v>
      </c>
      <c r="C414" s="196" t="s">
        <v>437</v>
      </c>
      <c r="D414" s="196"/>
      <c r="E414" s="130"/>
      <c r="F414" s="131" t="s">
        <v>309</v>
      </c>
      <c r="G414" s="197" t="s">
        <v>431</v>
      </c>
      <c r="H414" s="197"/>
      <c r="I414" s="197"/>
      <c r="J414" s="197"/>
      <c r="K414" s="197"/>
      <c r="L414" s="197"/>
      <c r="M414" s="197"/>
      <c r="N414" s="197"/>
    </row>
    <row r="415" spans="2:14" ht="15">
      <c r="B415" s="132" t="s">
        <v>311</v>
      </c>
      <c r="C415" s="198" t="s">
        <v>438</v>
      </c>
      <c r="D415" s="198"/>
      <c r="E415" s="130"/>
      <c r="F415" s="133" t="s">
        <v>313</v>
      </c>
      <c r="G415" s="199" t="s">
        <v>439</v>
      </c>
      <c r="H415" s="199"/>
      <c r="I415" s="199"/>
      <c r="J415" s="199"/>
      <c r="K415" s="199"/>
      <c r="L415" s="199"/>
      <c r="M415" s="199"/>
      <c r="N415" s="199"/>
    </row>
    <row r="416" spans="2:14" ht="15">
      <c r="B416" s="132" t="s">
        <v>380</v>
      </c>
      <c r="C416" s="198" t="s">
        <v>440</v>
      </c>
      <c r="D416" s="198"/>
      <c r="E416" s="130"/>
      <c r="F416" s="134" t="s">
        <v>382</v>
      </c>
      <c r="G416" s="199" t="s">
        <v>432</v>
      </c>
      <c r="H416" s="199"/>
      <c r="I416" s="199"/>
      <c r="J416" s="199"/>
      <c r="K416" s="199"/>
      <c r="L416" s="199"/>
      <c r="M416" s="199"/>
      <c r="N416" s="199"/>
    </row>
    <row r="417" spans="2:14" ht="15.75">
      <c r="B417" s="135"/>
      <c r="C417" s="113"/>
      <c r="D417" s="113"/>
      <c r="E417" s="113"/>
      <c r="F417" s="121"/>
      <c r="G417" s="136"/>
      <c r="H417" s="136"/>
      <c r="I417" s="136"/>
      <c r="J417" s="113"/>
      <c r="K417" s="113"/>
      <c r="L417" s="113"/>
      <c r="M417" s="137"/>
      <c r="N417" s="138"/>
    </row>
    <row r="418" spans="2:14" ht="15.75">
      <c r="B418" s="139" t="s">
        <v>317</v>
      </c>
      <c r="C418" s="113"/>
      <c r="D418" s="113"/>
      <c r="E418" s="113"/>
      <c r="F418" s="140">
        <v>1</v>
      </c>
      <c r="G418" s="140">
        <v>2</v>
      </c>
      <c r="H418" s="140">
        <v>3</v>
      </c>
      <c r="I418" s="140">
        <v>4</v>
      </c>
      <c r="J418" s="140">
        <v>5</v>
      </c>
      <c r="K418" s="200" t="s">
        <v>7</v>
      </c>
      <c r="L418" s="200"/>
      <c r="M418" s="140" t="s">
        <v>318</v>
      </c>
      <c r="N418" s="141" t="s">
        <v>319</v>
      </c>
    </row>
    <row r="419" spans="2:14" ht="15">
      <c r="B419" s="143" t="s">
        <v>320</v>
      </c>
      <c r="C419" s="144" t="str">
        <f>IF(C414&gt;"",C414,"")</f>
        <v>Lehtola Lassi</v>
      </c>
      <c r="D419" s="144" t="str">
        <f>IF(G414&gt;"",G414,"")</f>
        <v>Åvist Juho</v>
      </c>
      <c r="E419" s="145"/>
      <c r="F419" s="146">
        <v>4</v>
      </c>
      <c r="G419" s="146">
        <v>8</v>
      </c>
      <c r="H419" s="146">
        <v>3</v>
      </c>
      <c r="I419" s="146"/>
      <c r="J419" s="146"/>
      <c r="K419" s="147">
        <f>IF(ISBLANK(F419),"",COUNTIF(F419:J419,"&gt;=0"))</f>
        <v>3</v>
      </c>
      <c r="L419" s="148">
        <f>IF(ISBLANK(F419),"",(IF(LEFT(F419,1)="-",1,0)+IF(LEFT(G419,1)="-",1,0)+IF(LEFT(H419,1)="-",1,0)+IF(LEFT(I419,1)="-",1,0)+IF(LEFT(J419,1)="-",1,0)))</f>
        <v>0</v>
      </c>
      <c r="M419" s="149">
        <f aca="true" t="shared" si="18" ref="M419:N423">IF(K419=3,1,"")</f>
        <v>1</v>
      </c>
      <c r="N419" s="149">
        <f t="shared" si="18"/>
      </c>
    </row>
    <row r="420" spans="2:14" ht="15">
      <c r="B420" s="143" t="s">
        <v>321</v>
      </c>
      <c r="C420" s="144" t="str">
        <f>IF(C415&gt;"",C415,"")</f>
        <v>Viherlaiho Leon</v>
      </c>
      <c r="D420" s="144" t="str">
        <f>IF(G415&gt;"",G415,"")</f>
        <v>Vuoti Henrik</v>
      </c>
      <c r="E420" s="145"/>
      <c r="F420" s="146">
        <v>8</v>
      </c>
      <c r="G420" s="146">
        <v>2</v>
      </c>
      <c r="H420" s="146">
        <v>7</v>
      </c>
      <c r="I420" s="146"/>
      <c r="J420" s="146"/>
      <c r="K420" s="147">
        <f>IF(ISBLANK(F420),"",COUNTIF(F420:J420,"&gt;=0"))</f>
        <v>3</v>
      </c>
      <c r="L420" s="148">
        <f>IF(ISBLANK(F420),"",(IF(LEFT(F420,1)="-",1,0)+IF(LEFT(G420,1)="-",1,0)+IF(LEFT(H420,1)="-",1,0)+IF(LEFT(I420,1)="-",1,0)+IF(LEFT(J420,1)="-",1,0)))</f>
        <v>0</v>
      </c>
      <c r="M420" s="149">
        <f t="shared" si="18"/>
        <v>1</v>
      </c>
      <c r="N420" s="149">
        <f t="shared" si="18"/>
      </c>
    </row>
    <row r="421" spans="2:14" ht="15">
      <c r="B421" s="143" t="s">
        <v>384</v>
      </c>
      <c r="C421" s="144" t="str">
        <f>IF(C416&gt;"",C416,"")</f>
        <v>Räsänen Aleksi</v>
      </c>
      <c r="D421" s="144" t="str">
        <f>IF(G416&gt;"",G416,"")</f>
        <v>Karjalainen Niklas</v>
      </c>
      <c r="E421" s="145"/>
      <c r="F421" s="146">
        <v>5</v>
      </c>
      <c r="G421" s="146">
        <v>7</v>
      </c>
      <c r="H421" s="146">
        <v>4</v>
      </c>
      <c r="I421" s="146"/>
      <c r="J421" s="146"/>
      <c r="K421" s="147">
        <f>IF(ISBLANK(F421),"",COUNTIF(F421:J421,"&gt;=0"))</f>
        <v>3</v>
      </c>
      <c r="L421" s="148">
        <f>IF(ISBLANK(F421),"",(IF(LEFT(F421,1)="-",1,0)+IF(LEFT(G421,1)="-",1,0)+IF(LEFT(H421,1)="-",1,0)+IF(LEFT(I421,1)="-",1,0)+IF(LEFT(J421,1)="-",1,0)))</f>
        <v>0</v>
      </c>
      <c r="M421" s="149">
        <f t="shared" si="18"/>
        <v>1</v>
      </c>
      <c r="N421" s="149">
        <f t="shared" si="18"/>
      </c>
    </row>
    <row r="422" spans="2:14" ht="15">
      <c r="B422" s="143" t="s">
        <v>323</v>
      </c>
      <c r="C422" s="144" t="str">
        <f>IF(C414&gt;"",C414,"")</f>
        <v>Lehtola Lassi</v>
      </c>
      <c r="D422" s="144" t="str">
        <f>IF(G415&gt;"",G415,"")</f>
        <v>Vuoti Henrik</v>
      </c>
      <c r="E422" s="145"/>
      <c r="F422" s="146"/>
      <c r="G422" s="146"/>
      <c r="H422" s="146"/>
      <c r="I422" s="146"/>
      <c r="J422" s="146"/>
      <c r="K422" s="147">
        <f>IF(ISBLANK(F422),"",COUNTIF(F422:J422,"&gt;=0"))</f>
      </c>
      <c r="L422" s="148">
        <f>IF(ISBLANK(F422),"",(IF(LEFT(F422,1)="-",1,0)+IF(LEFT(G422,1)="-",1,0)+IF(LEFT(H422,1)="-",1,0)+IF(LEFT(I422,1)="-",1,0)+IF(LEFT(J422,1)="-",1,0)))</f>
      </c>
      <c r="M422" s="149">
        <f t="shared" si="18"/>
      </c>
      <c r="N422" s="149">
        <f t="shared" si="18"/>
      </c>
    </row>
    <row r="423" spans="2:14" ht="15">
      <c r="B423" s="143" t="s">
        <v>324</v>
      </c>
      <c r="C423" s="144" t="str">
        <f>IF(C415&gt;"",C415,"")</f>
        <v>Viherlaiho Leon</v>
      </c>
      <c r="D423" s="144" t="str">
        <f>IF(G414&gt;"",G414,"")</f>
        <v>Åvist Juho</v>
      </c>
      <c r="E423" s="145"/>
      <c r="F423" s="146"/>
      <c r="G423" s="146"/>
      <c r="H423" s="146"/>
      <c r="I423" s="146"/>
      <c r="J423" s="146"/>
      <c r="K423" s="147">
        <f>IF(ISBLANK(F423),"",COUNTIF(F423:J423,"&gt;=0"))</f>
      </c>
      <c r="L423" s="148">
        <f>IF(ISBLANK(F423),"",(IF(LEFT(F423,1)="-",1,0)+IF(LEFT(G423,1)="-",1,0)+IF(LEFT(H423,1)="-",1,0)+IF(LEFT(I423,1)="-",1,0)+IF(LEFT(J423,1)="-",1,0)))</f>
      </c>
      <c r="M423" s="149">
        <f t="shared" si="18"/>
      </c>
      <c r="N423" s="149">
        <f t="shared" si="18"/>
      </c>
    </row>
    <row r="424" spans="2:14" ht="15.75">
      <c r="B424" s="135"/>
      <c r="C424" s="113"/>
      <c r="D424" s="113"/>
      <c r="E424" s="113"/>
      <c r="F424" s="113"/>
      <c r="G424" s="113"/>
      <c r="H424" s="113"/>
      <c r="I424" s="201" t="s">
        <v>325</v>
      </c>
      <c r="J424" s="201"/>
      <c r="K424" s="150">
        <f>SUM(K419:K423)</f>
        <v>9</v>
      </c>
      <c r="L424" s="150">
        <f>SUM(L419:L423)</f>
        <v>0</v>
      </c>
      <c r="M424" s="150">
        <f>SUM(M419:M423)</f>
        <v>3</v>
      </c>
      <c r="N424" s="150">
        <f>SUM(N419:N423)</f>
        <v>0</v>
      </c>
    </row>
    <row r="425" spans="2:14" ht="15.75">
      <c r="B425" s="151" t="s">
        <v>326</v>
      </c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52"/>
    </row>
    <row r="426" spans="2:14" ht="15.75">
      <c r="B426" s="153" t="s">
        <v>327</v>
      </c>
      <c r="C426" s="154"/>
      <c r="D426" s="154" t="s">
        <v>328</v>
      </c>
      <c r="E426" s="155"/>
      <c r="F426" s="154"/>
      <c r="G426" s="154" t="s">
        <v>32</v>
      </c>
      <c r="H426" s="155"/>
      <c r="I426" s="154"/>
      <c r="J426" s="156" t="s">
        <v>329</v>
      </c>
      <c r="K426" s="117"/>
      <c r="L426" s="113"/>
      <c r="M426" s="113"/>
      <c r="N426" s="152"/>
    </row>
    <row r="427" spans="2:14" ht="18.75" thickBot="1">
      <c r="B427" s="135"/>
      <c r="C427" s="113"/>
      <c r="D427" s="113"/>
      <c r="E427" s="113"/>
      <c r="F427" s="113"/>
      <c r="G427" s="113"/>
      <c r="H427" s="113"/>
      <c r="I427" s="113"/>
      <c r="J427" s="202" t="str">
        <f>IF(M424=3,C413,IF(N424=3,G413,""))</f>
        <v>PT Espoo</v>
      </c>
      <c r="K427" s="202"/>
      <c r="L427" s="202"/>
      <c r="M427" s="202"/>
      <c r="N427" s="202"/>
    </row>
    <row r="428" spans="2:14" ht="18.75" thickBot="1">
      <c r="B428" s="157"/>
      <c r="C428" s="158"/>
      <c r="D428" s="158"/>
      <c r="E428" s="158"/>
      <c r="F428" s="158"/>
      <c r="G428" s="158"/>
      <c r="H428" s="158"/>
      <c r="I428" s="158"/>
      <c r="J428" s="159"/>
      <c r="K428" s="159"/>
      <c r="L428" s="159"/>
      <c r="M428" s="159"/>
      <c r="N428" s="160"/>
    </row>
    <row r="429" ht="16.5" thickBot="1" thickTop="1"/>
    <row r="430" spans="2:14" ht="16.5" thickTop="1">
      <c r="B430" s="107"/>
      <c r="C430" s="108"/>
      <c r="D430" s="109"/>
      <c r="E430" s="109"/>
      <c r="F430" s="185" t="s">
        <v>297</v>
      </c>
      <c r="G430" s="185"/>
      <c r="H430" s="186" t="s">
        <v>0</v>
      </c>
      <c r="I430" s="186"/>
      <c r="J430" s="186"/>
      <c r="K430" s="186"/>
      <c r="L430" s="186"/>
      <c r="M430" s="186"/>
      <c r="N430" s="186"/>
    </row>
    <row r="431" spans="2:14" ht="15.75">
      <c r="B431" s="110"/>
      <c r="C431" s="111" t="s">
        <v>298</v>
      </c>
      <c r="D431" s="112"/>
      <c r="E431" s="113"/>
      <c r="F431" s="187" t="s">
        <v>299</v>
      </c>
      <c r="G431" s="187"/>
      <c r="H431" s="188" t="s">
        <v>25</v>
      </c>
      <c r="I431" s="188"/>
      <c r="J431" s="188"/>
      <c r="K431" s="188"/>
      <c r="L431" s="188"/>
      <c r="M431" s="188"/>
      <c r="N431" s="188"/>
    </row>
    <row r="432" spans="2:14" ht="15.75">
      <c r="B432" s="114"/>
      <c r="C432" s="115"/>
      <c r="D432" s="113"/>
      <c r="E432" s="113"/>
      <c r="F432" s="189" t="s">
        <v>301</v>
      </c>
      <c r="G432" s="189"/>
      <c r="H432" s="190" t="s">
        <v>441</v>
      </c>
      <c r="I432" s="190"/>
      <c r="J432" s="190"/>
      <c r="K432" s="190"/>
      <c r="L432" s="190"/>
      <c r="M432" s="190"/>
      <c r="N432" s="190"/>
    </row>
    <row r="433" spans="2:14" ht="21" thickBot="1">
      <c r="B433" s="116"/>
      <c r="C433" s="49" t="s">
        <v>373</v>
      </c>
      <c r="D433" s="117"/>
      <c r="E433" s="113"/>
      <c r="F433" s="191" t="s">
        <v>374</v>
      </c>
      <c r="G433" s="191"/>
      <c r="H433" s="192">
        <v>45066</v>
      </c>
      <c r="I433" s="192"/>
      <c r="J433" s="192"/>
      <c r="K433" s="118" t="s">
        <v>375</v>
      </c>
      <c r="L433" s="193"/>
      <c r="M433" s="193"/>
      <c r="N433" s="193"/>
    </row>
    <row r="434" spans="2:14" ht="16.5" thickTop="1">
      <c r="B434" s="119"/>
      <c r="C434" s="120"/>
      <c r="D434" s="113"/>
      <c r="E434" s="113"/>
      <c r="F434" s="121"/>
      <c r="G434" s="120"/>
      <c r="H434" s="120"/>
      <c r="I434" s="122"/>
      <c r="J434" s="123"/>
      <c r="K434" s="124"/>
      <c r="L434" s="124"/>
      <c r="M434" s="124"/>
      <c r="N434" s="125"/>
    </row>
    <row r="435" spans="2:14" ht="16.5" thickBot="1">
      <c r="B435" s="126" t="s">
        <v>304</v>
      </c>
      <c r="C435" s="194" t="s">
        <v>112</v>
      </c>
      <c r="D435" s="194"/>
      <c r="E435" s="127"/>
      <c r="F435" s="128" t="s">
        <v>306</v>
      </c>
      <c r="G435" s="195" t="s">
        <v>25</v>
      </c>
      <c r="H435" s="195"/>
      <c r="I435" s="195"/>
      <c r="J435" s="195"/>
      <c r="K435" s="195"/>
      <c r="L435" s="195"/>
      <c r="M435" s="195"/>
      <c r="N435" s="195"/>
    </row>
    <row r="436" spans="2:14" ht="15">
      <c r="B436" s="129" t="s">
        <v>307</v>
      </c>
      <c r="C436" s="196" t="s">
        <v>440</v>
      </c>
      <c r="D436" s="196"/>
      <c r="E436" s="130"/>
      <c r="F436" s="131" t="s">
        <v>309</v>
      </c>
      <c r="G436" s="197" t="s">
        <v>356</v>
      </c>
      <c r="H436" s="197"/>
      <c r="I436" s="197"/>
      <c r="J436" s="197"/>
      <c r="K436" s="197"/>
      <c r="L436" s="197"/>
      <c r="M436" s="197"/>
      <c r="N436" s="197"/>
    </row>
    <row r="437" spans="2:14" ht="15">
      <c r="B437" s="132" t="s">
        <v>311</v>
      </c>
      <c r="C437" s="198" t="s">
        <v>437</v>
      </c>
      <c r="D437" s="198"/>
      <c r="E437" s="130"/>
      <c r="F437" s="133" t="s">
        <v>313</v>
      </c>
      <c r="G437" s="199" t="s">
        <v>426</v>
      </c>
      <c r="H437" s="199"/>
      <c r="I437" s="199"/>
      <c r="J437" s="199"/>
      <c r="K437" s="199"/>
      <c r="L437" s="199"/>
      <c r="M437" s="199"/>
      <c r="N437" s="199"/>
    </row>
    <row r="438" spans="2:14" ht="15">
      <c r="B438" s="132" t="s">
        <v>380</v>
      </c>
      <c r="C438" s="198" t="s">
        <v>438</v>
      </c>
      <c r="D438" s="198"/>
      <c r="E438" s="130"/>
      <c r="F438" s="134" t="s">
        <v>382</v>
      </c>
      <c r="G438" s="199" t="s">
        <v>425</v>
      </c>
      <c r="H438" s="199"/>
      <c r="I438" s="199"/>
      <c r="J438" s="199"/>
      <c r="K438" s="199"/>
      <c r="L438" s="199"/>
      <c r="M438" s="199"/>
      <c r="N438" s="199"/>
    </row>
    <row r="439" spans="2:14" ht="15.75">
      <c r="B439" s="135"/>
      <c r="C439" s="113"/>
      <c r="D439" s="113"/>
      <c r="E439" s="113"/>
      <c r="F439" s="121"/>
      <c r="G439" s="136"/>
      <c r="H439" s="136"/>
      <c r="I439" s="136"/>
      <c r="J439" s="113"/>
      <c r="K439" s="113"/>
      <c r="L439" s="113"/>
      <c r="M439" s="137"/>
      <c r="N439" s="138"/>
    </row>
    <row r="440" spans="2:14" ht="15.75">
      <c r="B440" s="139" t="s">
        <v>317</v>
      </c>
      <c r="C440" s="113"/>
      <c r="D440" s="113"/>
      <c r="E440" s="113"/>
      <c r="F440" s="140">
        <v>1</v>
      </c>
      <c r="G440" s="140">
        <v>2</v>
      </c>
      <c r="H440" s="140">
        <v>3</v>
      </c>
      <c r="I440" s="140">
        <v>4</v>
      </c>
      <c r="J440" s="140">
        <v>5</v>
      </c>
      <c r="K440" s="200" t="s">
        <v>7</v>
      </c>
      <c r="L440" s="200"/>
      <c r="M440" s="140" t="s">
        <v>318</v>
      </c>
      <c r="N440" s="141" t="s">
        <v>319</v>
      </c>
    </row>
    <row r="441" spans="2:14" ht="15">
      <c r="B441" s="143" t="s">
        <v>320</v>
      </c>
      <c r="C441" s="144" t="str">
        <f>IF(C436&gt;"",C436,"")</f>
        <v>Räsänen Aleksi</v>
      </c>
      <c r="D441" s="144" t="str">
        <f>IF(G436&gt;"",G436,"")</f>
        <v>Oinas Luka</v>
      </c>
      <c r="E441" s="145"/>
      <c r="F441" s="146">
        <v>4</v>
      </c>
      <c r="G441" s="146">
        <v>6</v>
      </c>
      <c r="H441" s="146">
        <v>7</v>
      </c>
      <c r="I441" s="146"/>
      <c r="J441" s="146"/>
      <c r="K441" s="147">
        <f>IF(ISBLANK(F441),"",COUNTIF(F441:J441,"&gt;=0"))</f>
        <v>3</v>
      </c>
      <c r="L441" s="148">
        <f>IF(ISBLANK(F441),"",(IF(LEFT(F441,1)="-",1,0)+IF(LEFT(G441,1)="-",1,0)+IF(LEFT(H441,1)="-",1,0)+IF(LEFT(I441,1)="-",1,0)+IF(LEFT(J441,1)="-",1,0)))</f>
        <v>0</v>
      </c>
      <c r="M441" s="149">
        <f aca="true" t="shared" si="19" ref="M441:N445">IF(K441=3,1,"")</f>
        <v>1</v>
      </c>
      <c r="N441" s="149">
        <f t="shared" si="19"/>
      </c>
    </row>
    <row r="442" spans="2:14" ht="15">
      <c r="B442" s="143" t="s">
        <v>321</v>
      </c>
      <c r="C442" s="144" t="str">
        <f>IF(C437&gt;"",C437,"")</f>
        <v>Lehtola Lassi</v>
      </c>
      <c r="D442" s="144" t="str">
        <f>IF(G437&gt;"",G437,"")</f>
        <v>Bril Iaroslav</v>
      </c>
      <c r="E442" s="145"/>
      <c r="F442" s="146">
        <v>-8</v>
      </c>
      <c r="G442" s="146">
        <v>12</v>
      </c>
      <c r="H442" s="146">
        <v>10</v>
      </c>
      <c r="I442" s="146">
        <v>9</v>
      </c>
      <c r="J442" s="146"/>
      <c r="K442" s="147">
        <f>IF(ISBLANK(F442),"",COUNTIF(F442:J442,"&gt;=0"))</f>
        <v>3</v>
      </c>
      <c r="L442" s="148">
        <f>IF(ISBLANK(F442),"",(IF(LEFT(F442,1)="-",1,0)+IF(LEFT(G442,1)="-",1,0)+IF(LEFT(H442,1)="-",1,0)+IF(LEFT(I442,1)="-",1,0)+IF(LEFT(J442,1)="-",1,0)))</f>
        <v>1</v>
      </c>
      <c r="M442" s="149">
        <f t="shared" si="19"/>
        <v>1</v>
      </c>
      <c r="N442" s="149">
        <f t="shared" si="19"/>
      </c>
    </row>
    <row r="443" spans="2:14" ht="15">
      <c r="B443" s="143" t="s">
        <v>384</v>
      </c>
      <c r="C443" s="144" t="str">
        <f>IF(C438&gt;"",C438,"")</f>
        <v>Viherlaiho Leon</v>
      </c>
      <c r="D443" s="144" t="str">
        <f>IF(G438&gt;"",G438,"")</f>
        <v>Laine Touko</v>
      </c>
      <c r="E443" s="145"/>
      <c r="F443" s="146">
        <v>6</v>
      </c>
      <c r="G443" s="146">
        <v>-7</v>
      </c>
      <c r="H443" s="146">
        <v>7</v>
      </c>
      <c r="I443" s="146">
        <v>9</v>
      </c>
      <c r="J443" s="146"/>
      <c r="K443" s="147">
        <f>IF(ISBLANK(F443),"",COUNTIF(F443:J443,"&gt;=0"))</f>
        <v>3</v>
      </c>
      <c r="L443" s="148">
        <f>IF(ISBLANK(F443),"",(IF(LEFT(F443,1)="-",1,0)+IF(LEFT(G443,1)="-",1,0)+IF(LEFT(H443,1)="-",1,0)+IF(LEFT(I443,1)="-",1,0)+IF(LEFT(J443,1)="-",1,0)))</f>
        <v>1</v>
      </c>
      <c r="M443" s="149">
        <f t="shared" si="19"/>
        <v>1</v>
      </c>
      <c r="N443" s="149">
        <f t="shared" si="19"/>
      </c>
    </row>
    <row r="444" spans="2:14" ht="15">
      <c r="B444" s="143" t="s">
        <v>323</v>
      </c>
      <c r="C444" s="144" t="str">
        <f>IF(C436&gt;"",C436,"")</f>
        <v>Räsänen Aleksi</v>
      </c>
      <c r="D444" s="144" t="str">
        <f>IF(G437&gt;"",G437,"")</f>
        <v>Bril Iaroslav</v>
      </c>
      <c r="E444" s="145"/>
      <c r="F444" s="146"/>
      <c r="G444" s="146"/>
      <c r="H444" s="146"/>
      <c r="I444" s="146"/>
      <c r="J444" s="146"/>
      <c r="K444" s="147">
        <f>IF(ISBLANK(F444),"",COUNTIF(F444:J444,"&gt;=0"))</f>
      </c>
      <c r="L444" s="148">
        <f>IF(ISBLANK(F444),"",(IF(LEFT(F444,1)="-",1,0)+IF(LEFT(G444,1)="-",1,0)+IF(LEFT(H444,1)="-",1,0)+IF(LEFT(I444,1)="-",1,0)+IF(LEFT(J444,1)="-",1,0)))</f>
      </c>
      <c r="M444" s="149">
        <f t="shared" si="19"/>
      </c>
      <c r="N444" s="149">
        <f t="shared" si="19"/>
      </c>
    </row>
    <row r="445" spans="2:14" ht="15">
      <c r="B445" s="143" t="s">
        <v>324</v>
      </c>
      <c r="C445" s="144" t="str">
        <f>IF(C437&gt;"",C437,"")</f>
        <v>Lehtola Lassi</v>
      </c>
      <c r="D445" s="144" t="str">
        <f>IF(G436&gt;"",G436,"")</f>
        <v>Oinas Luka</v>
      </c>
      <c r="E445" s="145"/>
      <c r="F445" s="146"/>
      <c r="G445" s="146"/>
      <c r="H445" s="146"/>
      <c r="I445" s="146"/>
      <c r="J445" s="146"/>
      <c r="K445" s="147">
        <f>IF(ISBLANK(F445),"",COUNTIF(F445:J445,"&gt;=0"))</f>
      </c>
      <c r="L445" s="148">
        <f>IF(ISBLANK(F445),"",(IF(LEFT(F445,1)="-",1,0)+IF(LEFT(G445,1)="-",1,0)+IF(LEFT(H445,1)="-",1,0)+IF(LEFT(I445,1)="-",1,0)+IF(LEFT(J445,1)="-",1,0)))</f>
      </c>
      <c r="M445" s="149">
        <f t="shared" si="19"/>
      </c>
      <c r="N445" s="149">
        <f t="shared" si="19"/>
      </c>
    </row>
    <row r="446" spans="2:14" ht="15.75">
      <c r="B446" s="135"/>
      <c r="C446" s="113"/>
      <c r="D446" s="113"/>
      <c r="E446" s="113"/>
      <c r="F446" s="113"/>
      <c r="G446" s="113"/>
      <c r="H446" s="113"/>
      <c r="I446" s="201" t="s">
        <v>325</v>
      </c>
      <c r="J446" s="201"/>
      <c r="K446" s="150">
        <f>SUM(K441:K445)</f>
        <v>9</v>
      </c>
      <c r="L446" s="150">
        <f>SUM(L441:L445)</f>
        <v>2</v>
      </c>
      <c r="M446" s="150">
        <f>SUM(M441:M445)</f>
        <v>3</v>
      </c>
      <c r="N446" s="150">
        <f>SUM(N441:N445)</f>
        <v>0</v>
      </c>
    </row>
    <row r="447" spans="2:14" ht="15.75">
      <c r="B447" s="151" t="s">
        <v>326</v>
      </c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52"/>
    </row>
    <row r="448" spans="2:14" ht="15.75">
      <c r="B448" s="153" t="s">
        <v>327</v>
      </c>
      <c r="C448" s="154"/>
      <c r="D448" s="154" t="s">
        <v>328</v>
      </c>
      <c r="E448" s="155"/>
      <c r="F448" s="154"/>
      <c r="G448" s="154" t="s">
        <v>32</v>
      </c>
      <c r="H448" s="155"/>
      <c r="I448" s="154"/>
      <c r="J448" s="156" t="s">
        <v>329</v>
      </c>
      <c r="K448" s="117"/>
      <c r="L448" s="113"/>
      <c r="M448" s="113"/>
      <c r="N448" s="152"/>
    </row>
    <row r="449" spans="2:14" ht="18.75" thickBot="1">
      <c r="B449" s="135"/>
      <c r="C449" s="113"/>
      <c r="D449" s="113"/>
      <c r="E449" s="113"/>
      <c r="F449" s="113"/>
      <c r="G449" s="113"/>
      <c r="H449" s="113"/>
      <c r="I449" s="113"/>
      <c r="J449" s="202" t="str">
        <f>IF(M446=3,C435,IF(N446=3,G435,""))</f>
        <v>PT Espoo</v>
      </c>
      <c r="K449" s="202"/>
      <c r="L449" s="202"/>
      <c r="M449" s="202"/>
      <c r="N449" s="202"/>
    </row>
    <row r="450" spans="2:14" ht="18.75" thickBot="1">
      <c r="B450" s="157"/>
      <c r="C450" s="158"/>
      <c r="D450" s="158"/>
      <c r="E450" s="158"/>
      <c r="F450" s="158"/>
      <c r="G450" s="158"/>
      <c r="H450" s="158"/>
      <c r="I450" s="158"/>
      <c r="J450" s="159"/>
      <c r="K450" s="159"/>
      <c r="L450" s="159"/>
      <c r="M450" s="159"/>
      <c r="N450" s="160"/>
    </row>
    <row r="451" ht="16.5" thickBot="1" thickTop="1"/>
    <row r="452" spans="2:14" ht="16.5" thickTop="1">
      <c r="B452" s="107"/>
      <c r="C452" s="108"/>
      <c r="D452" s="109"/>
      <c r="E452" s="109"/>
      <c r="F452" s="185" t="s">
        <v>297</v>
      </c>
      <c r="G452" s="185"/>
      <c r="H452" s="186" t="s">
        <v>0</v>
      </c>
      <c r="I452" s="186"/>
      <c r="J452" s="186"/>
      <c r="K452" s="186"/>
      <c r="L452" s="186"/>
      <c r="M452" s="186"/>
      <c r="N452" s="186"/>
    </row>
    <row r="453" spans="2:14" ht="15.75">
      <c r="B453" s="110"/>
      <c r="C453" s="111" t="s">
        <v>298</v>
      </c>
      <c r="D453" s="112"/>
      <c r="E453" s="113"/>
      <c r="F453" s="187" t="s">
        <v>299</v>
      </c>
      <c r="G453" s="187"/>
      <c r="H453" s="188" t="s">
        <v>25</v>
      </c>
      <c r="I453" s="188"/>
      <c r="J453" s="188"/>
      <c r="K453" s="188"/>
      <c r="L453" s="188"/>
      <c r="M453" s="188"/>
      <c r="N453" s="188"/>
    </row>
    <row r="454" spans="2:14" ht="15.75">
      <c r="B454" s="114"/>
      <c r="C454" s="115"/>
      <c r="D454" s="113"/>
      <c r="E454" s="113"/>
      <c r="F454" s="189" t="s">
        <v>301</v>
      </c>
      <c r="G454" s="189"/>
      <c r="H454" s="190" t="s">
        <v>441</v>
      </c>
      <c r="I454" s="190"/>
      <c r="J454" s="190"/>
      <c r="K454" s="190"/>
      <c r="L454" s="190"/>
      <c r="M454" s="190"/>
      <c r="N454" s="190"/>
    </row>
    <row r="455" spans="2:14" ht="21" thickBot="1">
      <c r="B455" s="116"/>
      <c r="C455" s="49" t="s">
        <v>373</v>
      </c>
      <c r="D455" s="117"/>
      <c r="E455" s="113"/>
      <c r="F455" s="191" t="s">
        <v>374</v>
      </c>
      <c r="G455" s="191"/>
      <c r="H455" s="192">
        <v>45066</v>
      </c>
      <c r="I455" s="192"/>
      <c r="J455" s="192"/>
      <c r="K455" s="118" t="s">
        <v>375</v>
      </c>
      <c r="L455" s="193"/>
      <c r="M455" s="193"/>
      <c r="N455" s="193"/>
    </row>
    <row r="456" spans="2:14" ht="16.5" thickTop="1">
      <c r="B456" s="119"/>
      <c r="C456" s="120"/>
      <c r="D456" s="113"/>
      <c r="E456" s="113"/>
      <c r="F456" s="121"/>
      <c r="G456" s="120"/>
      <c r="H456" s="120"/>
      <c r="I456" s="122"/>
      <c r="J456" s="123"/>
      <c r="K456" s="124"/>
      <c r="L456" s="124"/>
      <c r="M456" s="124"/>
      <c r="N456" s="125"/>
    </row>
    <row r="457" spans="2:14" ht="16.5" thickBot="1">
      <c r="B457" s="126" t="s">
        <v>304</v>
      </c>
      <c r="C457" s="194" t="s">
        <v>94</v>
      </c>
      <c r="D457" s="194"/>
      <c r="E457" s="127"/>
      <c r="F457" s="128" t="s">
        <v>306</v>
      </c>
      <c r="G457" s="195" t="s">
        <v>67</v>
      </c>
      <c r="H457" s="195"/>
      <c r="I457" s="195"/>
      <c r="J457" s="195"/>
      <c r="K457" s="195"/>
      <c r="L457" s="195"/>
      <c r="M457" s="195"/>
      <c r="N457" s="195"/>
    </row>
    <row r="458" spans="2:14" ht="15">
      <c r="B458" s="129" t="s">
        <v>307</v>
      </c>
      <c r="C458" s="196"/>
      <c r="D458" s="196"/>
      <c r="E458" s="130"/>
      <c r="F458" s="131" t="s">
        <v>309</v>
      </c>
      <c r="G458" s="197" t="s">
        <v>359</v>
      </c>
      <c r="H458" s="197"/>
      <c r="I458" s="197"/>
      <c r="J458" s="197"/>
      <c r="K458" s="197"/>
      <c r="L458" s="197"/>
      <c r="M458" s="197"/>
      <c r="N458" s="197"/>
    </row>
    <row r="459" spans="2:14" ht="15">
      <c r="B459" s="132" t="s">
        <v>311</v>
      </c>
      <c r="C459" s="198" t="s">
        <v>436</v>
      </c>
      <c r="D459" s="198"/>
      <c r="E459" s="130"/>
      <c r="F459" s="133" t="s">
        <v>313</v>
      </c>
      <c r="G459" s="199" t="s">
        <v>417</v>
      </c>
      <c r="H459" s="199"/>
      <c r="I459" s="199"/>
      <c r="J459" s="199"/>
      <c r="K459" s="199"/>
      <c r="L459" s="199"/>
      <c r="M459" s="199"/>
      <c r="N459" s="199"/>
    </row>
    <row r="460" spans="2:14" ht="15">
      <c r="B460" s="132" t="s">
        <v>380</v>
      </c>
      <c r="C460" s="198" t="s">
        <v>435</v>
      </c>
      <c r="D460" s="198"/>
      <c r="E460" s="130"/>
      <c r="F460" s="134" t="s">
        <v>382</v>
      </c>
      <c r="G460" s="199" t="s">
        <v>418</v>
      </c>
      <c r="H460" s="199"/>
      <c r="I460" s="199"/>
      <c r="J460" s="199"/>
      <c r="K460" s="199"/>
      <c r="L460" s="199"/>
      <c r="M460" s="199"/>
      <c r="N460" s="199"/>
    </row>
    <row r="461" spans="2:14" ht="15.75">
      <c r="B461" s="135"/>
      <c r="C461" s="113"/>
      <c r="D461" s="113"/>
      <c r="E461" s="113"/>
      <c r="F461" s="121"/>
      <c r="G461" s="136"/>
      <c r="H461" s="136"/>
      <c r="I461" s="136"/>
      <c r="J461" s="113"/>
      <c r="K461" s="113"/>
      <c r="L461" s="113"/>
      <c r="M461" s="137"/>
      <c r="N461" s="138"/>
    </row>
    <row r="462" spans="2:14" ht="15.75">
      <c r="B462" s="139" t="s">
        <v>317</v>
      </c>
      <c r="C462" s="113"/>
      <c r="D462" s="113"/>
      <c r="E462" s="113"/>
      <c r="F462" s="140">
        <v>1</v>
      </c>
      <c r="G462" s="140">
        <v>2</v>
      </c>
      <c r="H462" s="140">
        <v>3</v>
      </c>
      <c r="I462" s="140">
        <v>4</v>
      </c>
      <c r="J462" s="140">
        <v>5</v>
      </c>
      <c r="K462" s="200" t="s">
        <v>7</v>
      </c>
      <c r="L462" s="200"/>
      <c r="M462" s="140" t="s">
        <v>318</v>
      </c>
      <c r="N462" s="141" t="s">
        <v>319</v>
      </c>
    </row>
    <row r="463" spans="2:14" ht="15">
      <c r="B463" s="143" t="s">
        <v>320</v>
      </c>
      <c r="C463" s="144">
        <f>IF(C458&gt;"",C458,"")</f>
      </c>
      <c r="D463" s="144" t="str">
        <f>IF(G458&gt;"",G458,"")</f>
        <v>Koivumäki Jimi</v>
      </c>
      <c r="E463" s="145"/>
      <c r="F463" s="146">
        <v>-1</v>
      </c>
      <c r="G463" s="146">
        <v>-1</v>
      </c>
      <c r="H463" s="146">
        <v>-1</v>
      </c>
      <c r="I463" s="146"/>
      <c r="J463" s="146"/>
      <c r="K463" s="147">
        <f>IF(ISBLANK(F463),"",COUNTIF(F463:J463,"&gt;=0"))</f>
        <v>0</v>
      </c>
      <c r="L463" s="148">
        <f>IF(ISBLANK(F463),"",(IF(LEFT(F463,1)="-",1,0)+IF(LEFT(G463,1)="-",1,0)+IF(LEFT(H463,1)="-",1,0)+IF(LEFT(I463,1)="-",1,0)+IF(LEFT(J463,1)="-",1,0)))</f>
        <v>3</v>
      </c>
      <c r="M463" s="149">
        <f aca="true" t="shared" si="20" ref="M463:N467">IF(K463=3,1,"")</f>
      </c>
      <c r="N463" s="149">
        <f t="shared" si="20"/>
        <v>1</v>
      </c>
    </row>
    <row r="464" spans="2:14" ht="15">
      <c r="B464" s="143" t="s">
        <v>321</v>
      </c>
      <c r="C464" s="144" t="str">
        <f>IF(C459&gt;"",C459,"")</f>
        <v>Vesalainen Rasmus</v>
      </c>
      <c r="D464" s="144" t="str">
        <f>IF(G459&gt;"",G459,"")</f>
        <v>Kahlos Juho</v>
      </c>
      <c r="E464" s="145"/>
      <c r="F464" s="146">
        <v>12</v>
      </c>
      <c r="G464" s="146">
        <v>8</v>
      </c>
      <c r="H464" s="146">
        <v>-7</v>
      </c>
      <c r="I464" s="146">
        <v>15</v>
      </c>
      <c r="J464" s="146"/>
      <c r="K464" s="147">
        <f>IF(ISBLANK(F464),"",COUNTIF(F464:J464,"&gt;=0"))</f>
        <v>3</v>
      </c>
      <c r="L464" s="148">
        <f>IF(ISBLANK(F464),"",(IF(LEFT(F464,1)="-",1,0)+IF(LEFT(G464,1)="-",1,0)+IF(LEFT(H464,1)="-",1,0)+IF(LEFT(I464,1)="-",1,0)+IF(LEFT(J464,1)="-",1,0)))</f>
        <v>1</v>
      </c>
      <c r="M464" s="149">
        <f t="shared" si="20"/>
        <v>1</v>
      </c>
      <c r="N464" s="149">
        <f t="shared" si="20"/>
      </c>
    </row>
    <row r="465" spans="2:14" ht="15">
      <c r="B465" s="143" t="s">
        <v>384</v>
      </c>
      <c r="C465" s="144" t="str">
        <f>IF(C460&gt;"",C460,"")</f>
        <v>Vesalainen Matias</v>
      </c>
      <c r="D465" s="144" t="str">
        <f>IF(G460&gt;"",G460,"")</f>
        <v>Pullinen Leonid</v>
      </c>
      <c r="E465" s="145"/>
      <c r="F465" s="146">
        <v>-8</v>
      </c>
      <c r="G465" s="146">
        <v>-5</v>
      </c>
      <c r="H465" s="146">
        <v>5</v>
      </c>
      <c r="I465" s="146">
        <v>8</v>
      </c>
      <c r="J465" s="146">
        <v>4</v>
      </c>
      <c r="K465" s="147">
        <f>IF(ISBLANK(F465),"",COUNTIF(F465:J465,"&gt;=0"))</f>
        <v>3</v>
      </c>
      <c r="L465" s="148">
        <f>IF(ISBLANK(F465),"",(IF(LEFT(F465,1)="-",1,0)+IF(LEFT(G465,1)="-",1,0)+IF(LEFT(H465,1)="-",1,0)+IF(LEFT(I465,1)="-",1,0)+IF(LEFT(J465,1)="-",1,0)))</f>
        <v>2</v>
      </c>
      <c r="M465" s="149">
        <f t="shared" si="20"/>
        <v>1</v>
      </c>
      <c r="N465" s="149">
        <f t="shared" si="20"/>
      </c>
    </row>
    <row r="466" spans="2:14" ht="15">
      <c r="B466" s="143" t="s">
        <v>323</v>
      </c>
      <c r="C466" s="144">
        <f>IF(C458&gt;"",C458,"")</f>
      </c>
      <c r="D466" s="144" t="str">
        <f>IF(G459&gt;"",G459,"")</f>
        <v>Kahlos Juho</v>
      </c>
      <c r="E466" s="145"/>
      <c r="F466" s="146">
        <v>-1</v>
      </c>
      <c r="G466" s="146">
        <v>-1</v>
      </c>
      <c r="H466" s="146">
        <v>-1</v>
      </c>
      <c r="I466" s="146"/>
      <c r="J466" s="146"/>
      <c r="K466" s="147">
        <f>IF(ISBLANK(F466),"",COUNTIF(F466:J466,"&gt;=0"))</f>
        <v>0</v>
      </c>
      <c r="L466" s="148">
        <f>IF(ISBLANK(F466),"",(IF(LEFT(F466,1)="-",1,0)+IF(LEFT(G466,1)="-",1,0)+IF(LEFT(H466,1)="-",1,0)+IF(LEFT(I466,1)="-",1,0)+IF(LEFT(J466,1)="-",1,0)))</f>
        <v>3</v>
      </c>
      <c r="M466" s="149">
        <f t="shared" si="20"/>
      </c>
      <c r="N466" s="149">
        <f t="shared" si="20"/>
        <v>1</v>
      </c>
    </row>
    <row r="467" spans="2:14" ht="15">
      <c r="B467" s="143" t="s">
        <v>324</v>
      </c>
      <c r="C467" s="144" t="str">
        <f>IF(C459&gt;"",C459,"")</f>
        <v>Vesalainen Rasmus</v>
      </c>
      <c r="D467" s="144" t="str">
        <f>IF(G458&gt;"",G458,"")</f>
        <v>Koivumäki Jimi</v>
      </c>
      <c r="E467" s="145"/>
      <c r="F467" s="146">
        <v>-9</v>
      </c>
      <c r="G467" s="146">
        <v>4</v>
      </c>
      <c r="H467" s="146">
        <v>-7</v>
      </c>
      <c r="I467" s="146">
        <v>4</v>
      </c>
      <c r="J467" s="146">
        <v>7</v>
      </c>
      <c r="K467" s="147">
        <f>IF(ISBLANK(F467),"",COUNTIF(F467:J467,"&gt;=0"))</f>
        <v>3</v>
      </c>
      <c r="L467" s="148">
        <f>IF(ISBLANK(F467),"",(IF(LEFT(F467,1)="-",1,0)+IF(LEFT(G467,1)="-",1,0)+IF(LEFT(H467,1)="-",1,0)+IF(LEFT(I467,1)="-",1,0)+IF(LEFT(J467,1)="-",1,0)))</f>
        <v>2</v>
      </c>
      <c r="M467" s="149">
        <f t="shared" si="20"/>
        <v>1</v>
      </c>
      <c r="N467" s="149">
        <f t="shared" si="20"/>
      </c>
    </row>
    <row r="468" spans="2:14" ht="15.75">
      <c r="B468" s="135"/>
      <c r="C468" s="113"/>
      <c r="D468" s="113"/>
      <c r="E468" s="113"/>
      <c r="F468" s="113"/>
      <c r="G468" s="113"/>
      <c r="H468" s="113"/>
      <c r="I468" s="201" t="s">
        <v>325</v>
      </c>
      <c r="J468" s="201"/>
      <c r="K468" s="150">
        <f>SUM(K463:K467)</f>
        <v>9</v>
      </c>
      <c r="L468" s="150">
        <f>SUM(L463:L467)</f>
        <v>11</v>
      </c>
      <c r="M468" s="150">
        <f>SUM(M463:M467)</f>
        <v>3</v>
      </c>
      <c r="N468" s="150">
        <f>SUM(N463:N467)</f>
        <v>2</v>
      </c>
    </row>
    <row r="469" spans="2:14" ht="15.75">
      <c r="B469" s="151" t="s">
        <v>326</v>
      </c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52"/>
    </row>
    <row r="470" spans="2:14" ht="15.75">
      <c r="B470" s="153" t="s">
        <v>327</v>
      </c>
      <c r="C470" s="154"/>
      <c r="D470" s="154" t="s">
        <v>328</v>
      </c>
      <c r="E470" s="155"/>
      <c r="F470" s="154"/>
      <c r="G470" s="154" t="s">
        <v>32</v>
      </c>
      <c r="H470" s="155"/>
      <c r="I470" s="154"/>
      <c r="J470" s="156" t="s">
        <v>329</v>
      </c>
      <c r="K470" s="117"/>
      <c r="L470" s="113"/>
      <c r="M470" s="113"/>
      <c r="N470" s="152"/>
    </row>
    <row r="471" spans="2:14" ht="18.75" thickBot="1">
      <c r="B471" s="135"/>
      <c r="C471" s="113"/>
      <c r="D471" s="113"/>
      <c r="E471" s="113"/>
      <c r="F471" s="113"/>
      <c r="G471" s="113"/>
      <c r="H471" s="113"/>
      <c r="I471" s="113"/>
      <c r="J471" s="202" t="str">
        <f>IF(M468=3,C457,IF(N468=3,G457,""))</f>
        <v>KoKa</v>
      </c>
      <c r="K471" s="202"/>
      <c r="L471" s="202"/>
      <c r="M471" s="202"/>
      <c r="N471" s="202"/>
    </row>
    <row r="472" spans="2:14" ht="18.75" thickBot="1">
      <c r="B472" s="157"/>
      <c r="C472" s="158"/>
      <c r="D472" s="158"/>
      <c r="E472" s="158"/>
      <c r="F472" s="158"/>
      <c r="G472" s="158"/>
      <c r="H472" s="158"/>
      <c r="I472" s="158"/>
      <c r="J472" s="159"/>
      <c r="K472" s="159"/>
      <c r="L472" s="159"/>
      <c r="M472" s="159"/>
      <c r="N472" s="160"/>
    </row>
    <row r="473" ht="16.5" thickBot="1" thickTop="1"/>
    <row r="474" spans="2:14" ht="16.5" thickTop="1">
      <c r="B474" s="107"/>
      <c r="C474" s="108"/>
      <c r="D474" s="109"/>
      <c r="E474" s="109"/>
      <c r="F474" s="185" t="s">
        <v>297</v>
      </c>
      <c r="G474" s="185"/>
      <c r="H474" s="186" t="s">
        <v>0</v>
      </c>
      <c r="I474" s="186"/>
      <c r="J474" s="186"/>
      <c r="K474" s="186"/>
      <c r="L474" s="186"/>
      <c r="M474" s="186"/>
      <c r="N474" s="186"/>
    </row>
    <row r="475" spans="2:14" ht="15.75">
      <c r="B475" s="110"/>
      <c r="C475" s="111" t="s">
        <v>298</v>
      </c>
      <c r="D475" s="112"/>
      <c r="E475" s="113"/>
      <c r="F475" s="187" t="s">
        <v>299</v>
      </c>
      <c r="G475" s="187"/>
      <c r="H475" s="188" t="s">
        <v>25</v>
      </c>
      <c r="I475" s="188"/>
      <c r="J475" s="188"/>
      <c r="K475" s="188"/>
      <c r="L475" s="188"/>
      <c r="M475" s="188"/>
      <c r="N475" s="188"/>
    </row>
    <row r="476" spans="2:14" ht="15.75">
      <c r="B476" s="114"/>
      <c r="C476" s="115"/>
      <c r="D476" s="113"/>
      <c r="E476" s="113"/>
      <c r="F476" s="189" t="s">
        <v>301</v>
      </c>
      <c r="G476" s="189"/>
      <c r="H476" s="190" t="s">
        <v>442</v>
      </c>
      <c r="I476" s="190"/>
      <c r="J476" s="190"/>
      <c r="K476" s="190"/>
      <c r="L476" s="190"/>
      <c r="M476" s="190"/>
      <c r="N476" s="190"/>
    </row>
    <row r="477" spans="2:14" ht="21" thickBot="1">
      <c r="B477" s="116"/>
      <c r="C477" s="49" t="s">
        <v>373</v>
      </c>
      <c r="D477" s="117"/>
      <c r="E477" s="113"/>
      <c r="F477" s="191" t="s">
        <v>374</v>
      </c>
      <c r="G477" s="191"/>
      <c r="H477" s="192">
        <v>45066</v>
      </c>
      <c r="I477" s="192"/>
      <c r="J477" s="192"/>
      <c r="K477" s="118" t="s">
        <v>375</v>
      </c>
      <c r="L477" s="193"/>
      <c r="M477" s="193"/>
      <c r="N477" s="193"/>
    </row>
    <row r="478" spans="2:14" ht="16.5" thickTop="1">
      <c r="B478" s="119"/>
      <c r="C478" s="120"/>
      <c r="D478" s="113"/>
      <c r="E478" s="113"/>
      <c r="F478" s="121"/>
      <c r="G478" s="120"/>
      <c r="H478" s="120"/>
      <c r="I478" s="122"/>
      <c r="J478" s="123"/>
      <c r="K478" s="124"/>
      <c r="L478" s="124"/>
      <c r="M478" s="124"/>
      <c r="N478" s="125"/>
    </row>
    <row r="479" spans="2:14" ht="16.5" thickBot="1">
      <c r="B479" s="126" t="s">
        <v>304</v>
      </c>
      <c r="C479" s="194" t="s">
        <v>94</v>
      </c>
      <c r="D479" s="194"/>
      <c r="E479" s="127"/>
      <c r="F479" s="128" t="s">
        <v>306</v>
      </c>
      <c r="G479" s="195" t="s">
        <v>112</v>
      </c>
      <c r="H479" s="195"/>
      <c r="I479" s="195"/>
      <c r="J479" s="195"/>
      <c r="K479" s="195"/>
      <c r="L479" s="195"/>
      <c r="M479" s="195"/>
      <c r="N479" s="195"/>
    </row>
    <row r="480" spans="2:14" ht="15">
      <c r="B480" s="129" t="s">
        <v>307</v>
      </c>
      <c r="C480" s="196"/>
      <c r="D480" s="196"/>
      <c r="E480" s="130"/>
      <c r="F480" s="131" t="s">
        <v>309</v>
      </c>
      <c r="G480" s="197" t="s">
        <v>438</v>
      </c>
      <c r="H480" s="197"/>
      <c r="I480" s="197"/>
      <c r="J480" s="197"/>
      <c r="K480" s="197"/>
      <c r="L480" s="197"/>
      <c r="M480" s="197"/>
      <c r="N480" s="197"/>
    </row>
    <row r="481" spans="2:14" ht="15">
      <c r="B481" s="132" t="s">
        <v>311</v>
      </c>
      <c r="C481" s="198" t="s">
        <v>435</v>
      </c>
      <c r="D481" s="198"/>
      <c r="E481" s="130"/>
      <c r="F481" s="133" t="s">
        <v>313</v>
      </c>
      <c r="G481" s="199" t="s">
        <v>440</v>
      </c>
      <c r="H481" s="199"/>
      <c r="I481" s="199"/>
      <c r="J481" s="199"/>
      <c r="K481" s="199"/>
      <c r="L481" s="199"/>
      <c r="M481" s="199"/>
      <c r="N481" s="199"/>
    </row>
    <row r="482" spans="2:14" ht="15">
      <c r="B482" s="132" t="s">
        <v>380</v>
      </c>
      <c r="C482" s="198" t="s">
        <v>436</v>
      </c>
      <c r="D482" s="198"/>
      <c r="E482" s="130"/>
      <c r="F482" s="134" t="s">
        <v>382</v>
      </c>
      <c r="G482" s="199" t="s">
        <v>437</v>
      </c>
      <c r="H482" s="199"/>
      <c r="I482" s="199"/>
      <c r="J482" s="199"/>
      <c r="K482" s="199"/>
      <c r="L482" s="199"/>
      <c r="M482" s="199"/>
      <c r="N482" s="199"/>
    </row>
    <row r="483" spans="2:14" ht="15.75">
      <c r="B483" s="135"/>
      <c r="C483" s="113"/>
      <c r="D483" s="113"/>
      <c r="E483" s="113"/>
      <c r="F483" s="121"/>
      <c r="G483" s="136"/>
      <c r="H483" s="136"/>
      <c r="I483" s="136"/>
      <c r="J483" s="113"/>
      <c r="K483" s="113"/>
      <c r="L483" s="113"/>
      <c r="M483" s="137"/>
      <c r="N483" s="138"/>
    </row>
    <row r="484" spans="2:14" ht="15.75">
      <c r="B484" s="139" t="s">
        <v>317</v>
      </c>
      <c r="C484" s="113"/>
      <c r="D484" s="113"/>
      <c r="E484" s="113"/>
      <c r="F484" s="140">
        <v>1</v>
      </c>
      <c r="G484" s="140">
        <v>2</v>
      </c>
      <c r="H484" s="140">
        <v>3</v>
      </c>
      <c r="I484" s="140">
        <v>4</v>
      </c>
      <c r="J484" s="140">
        <v>5</v>
      </c>
      <c r="K484" s="200" t="s">
        <v>7</v>
      </c>
      <c r="L484" s="200"/>
      <c r="M484" s="140" t="s">
        <v>318</v>
      </c>
      <c r="N484" s="141" t="s">
        <v>319</v>
      </c>
    </row>
    <row r="485" spans="2:14" ht="15">
      <c r="B485" s="143" t="s">
        <v>320</v>
      </c>
      <c r="C485" s="144">
        <f>IF(C480&gt;"",C480,"")</f>
      </c>
      <c r="D485" s="144" t="str">
        <f>IF(G480&gt;"",G480,"")</f>
        <v>Viherlaiho Leon</v>
      </c>
      <c r="E485" s="145"/>
      <c r="F485" s="146">
        <v>-1</v>
      </c>
      <c r="G485" s="146">
        <v>-1</v>
      </c>
      <c r="H485" s="146">
        <v>-1</v>
      </c>
      <c r="I485" s="146"/>
      <c r="J485" s="146"/>
      <c r="K485" s="147">
        <f>IF(ISBLANK(F485),"",COUNTIF(F485:J485,"&gt;=0"))</f>
        <v>0</v>
      </c>
      <c r="L485" s="148">
        <f>IF(ISBLANK(F485),"",(IF(LEFT(F485,1)="-",1,0)+IF(LEFT(G485,1)="-",1,0)+IF(LEFT(H485,1)="-",1,0)+IF(LEFT(I485,1)="-",1,0)+IF(LEFT(J485,1)="-",1,0)))</f>
        <v>3</v>
      </c>
      <c r="M485" s="149">
        <f aca="true" t="shared" si="21" ref="M485:N489">IF(K485=3,1,"")</f>
      </c>
      <c r="N485" s="149">
        <f t="shared" si="21"/>
        <v>1</v>
      </c>
    </row>
    <row r="486" spans="2:14" ht="15">
      <c r="B486" s="143" t="s">
        <v>321</v>
      </c>
      <c r="C486" s="144" t="str">
        <f>IF(C481&gt;"",C481,"")</f>
        <v>Vesalainen Matias</v>
      </c>
      <c r="D486" s="144" t="str">
        <f>IF(G481&gt;"",G481,"")</f>
        <v>Räsänen Aleksi</v>
      </c>
      <c r="E486" s="145"/>
      <c r="F486" s="146">
        <v>9</v>
      </c>
      <c r="G486" s="146">
        <v>-9</v>
      </c>
      <c r="H486" s="146">
        <v>-9</v>
      </c>
      <c r="I486" s="146">
        <v>-9</v>
      </c>
      <c r="J486" s="146"/>
      <c r="K486" s="147">
        <f>IF(ISBLANK(F486),"",COUNTIF(F486:J486,"&gt;=0"))</f>
        <v>1</v>
      </c>
      <c r="L486" s="148">
        <f>IF(ISBLANK(F486),"",(IF(LEFT(F486,1)="-",1,0)+IF(LEFT(G486,1)="-",1,0)+IF(LEFT(H486,1)="-",1,0)+IF(LEFT(I486,1)="-",1,0)+IF(LEFT(J486,1)="-",1,0)))</f>
        <v>3</v>
      </c>
      <c r="M486" s="149">
        <f t="shared" si="21"/>
      </c>
      <c r="N486" s="149">
        <f t="shared" si="21"/>
        <v>1</v>
      </c>
    </row>
    <row r="487" spans="2:14" ht="15">
      <c r="B487" s="143" t="s">
        <v>384</v>
      </c>
      <c r="C487" s="144" t="str">
        <f>IF(C482&gt;"",C482,"")</f>
        <v>Vesalainen Rasmus</v>
      </c>
      <c r="D487" s="144" t="str">
        <f>IF(G482&gt;"",G482,"")</f>
        <v>Lehtola Lassi</v>
      </c>
      <c r="E487" s="145"/>
      <c r="F487" s="146">
        <v>-9</v>
      </c>
      <c r="G487" s="146">
        <v>-8</v>
      </c>
      <c r="H487" s="146">
        <v>-5</v>
      </c>
      <c r="I487" s="146"/>
      <c r="J487" s="146"/>
      <c r="K487" s="147">
        <f>IF(ISBLANK(F487),"",COUNTIF(F487:J487,"&gt;=0"))</f>
        <v>0</v>
      </c>
      <c r="L487" s="148">
        <f>IF(ISBLANK(F487),"",(IF(LEFT(F487,1)="-",1,0)+IF(LEFT(G487,1)="-",1,0)+IF(LEFT(H487,1)="-",1,0)+IF(LEFT(I487,1)="-",1,0)+IF(LEFT(J487,1)="-",1,0)))</f>
        <v>3</v>
      </c>
      <c r="M487" s="149">
        <f t="shared" si="21"/>
      </c>
      <c r="N487" s="149">
        <f t="shared" si="21"/>
        <v>1</v>
      </c>
    </row>
    <row r="488" spans="2:14" ht="15">
      <c r="B488" s="143" t="s">
        <v>323</v>
      </c>
      <c r="C488" s="144">
        <f>IF(C480&gt;"",C480,"")</f>
      </c>
      <c r="D488" s="144" t="str">
        <f>IF(G481&gt;"",G481,"")</f>
        <v>Räsänen Aleksi</v>
      </c>
      <c r="E488" s="145"/>
      <c r="F488" s="146"/>
      <c r="G488" s="146"/>
      <c r="H488" s="146"/>
      <c r="I488" s="146"/>
      <c r="J488" s="146"/>
      <c r="K488" s="147">
        <f>IF(ISBLANK(F488),"",COUNTIF(F488:J488,"&gt;=0"))</f>
      </c>
      <c r="L488" s="148">
        <f>IF(ISBLANK(F488),"",(IF(LEFT(F488,1)="-",1,0)+IF(LEFT(G488,1)="-",1,0)+IF(LEFT(H488,1)="-",1,0)+IF(LEFT(I488,1)="-",1,0)+IF(LEFT(J488,1)="-",1,0)))</f>
      </c>
      <c r="M488" s="149">
        <f t="shared" si="21"/>
      </c>
      <c r="N488" s="149">
        <f t="shared" si="21"/>
      </c>
    </row>
    <row r="489" spans="2:14" ht="15">
      <c r="B489" s="143" t="s">
        <v>324</v>
      </c>
      <c r="C489" s="144" t="str">
        <f>IF(C481&gt;"",C481,"")</f>
        <v>Vesalainen Matias</v>
      </c>
      <c r="D489" s="144" t="str">
        <f>IF(G480&gt;"",G480,"")</f>
        <v>Viherlaiho Leon</v>
      </c>
      <c r="E489" s="145"/>
      <c r="F489" s="146"/>
      <c r="G489" s="146"/>
      <c r="H489" s="146"/>
      <c r="I489" s="146"/>
      <c r="J489" s="146"/>
      <c r="K489" s="147">
        <f>IF(ISBLANK(F489),"",COUNTIF(F489:J489,"&gt;=0"))</f>
      </c>
      <c r="L489" s="148">
        <f>IF(ISBLANK(F489),"",(IF(LEFT(F489,1)="-",1,0)+IF(LEFT(G489,1)="-",1,0)+IF(LEFT(H489,1)="-",1,0)+IF(LEFT(I489,1)="-",1,0)+IF(LEFT(J489,1)="-",1,0)))</f>
      </c>
      <c r="M489" s="149">
        <f t="shared" si="21"/>
      </c>
      <c r="N489" s="149">
        <f t="shared" si="21"/>
      </c>
    </row>
    <row r="490" spans="2:14" ht="15.75">
      <c r="B490" s="135"/>
      <c r="C490" s="113"/>
      <c r="D490" s="113"/>
      <c r="E490" s="113"/>
      <c r="F490" s="113"/>
      <c r="G490" s="113"/>
      <c r="H490" s="113"/>
      <c r="I490" s="201" t="s">
        <v>325</v>
      </c>
      <c r="J490" s="201"/>
      <c r="K490" s="150">
        <f>SUM(K485:K489)</f>
        <v>1</v>
      </c>
      <c r="L490" s="150">
        <f>SUM(L485:L489)</f>
        <v>9</v>
      </c>
      <c r="M490" s="150">
        <f>SUM(M485:M489)</f>
        <v>0</v>
      </c>
      <c r="N490" s="150">
        <f>SUM(N485:N489)</f>
        <v>3</v>
      </c>
    </row>
    <row r="491" spans="2:14" ht="15.75">
      <c r="B491" s="151" t="s">
        <v>326</v>
      </c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52"/>
    </row>
    <row r="492" spans="2:14" ht="15.75">
      <c r="B492" s="153" t="s">
        <v>327</v>
      </c>
      <c r="C492" s="154"/>
      <c r="D492" s="154" t="s">
        <v>328</v>
      </c>
      <c r="E492" s="155"/>
      <c r="F492" s="154"/>
      <c r="G492" s="154" t="s">
        <v>32</v>
      </c>
      <c r="H492" s="155"/>
      <c r="I492" s="154"/>
      <c r="J492" s="156" t="s">
        <v>329</v>
      </c>
      <c r="K492" s="117"/>
      <c r="L492" s="113"/>
      <c r="M492" s="113"/>
      <c r="N492" s="152"/>
    </row>
    <row r="493" spans="2:14" ht="18.75" thickBot="1">
      <c r="B493" s="135"/>
      <c r="C493" s="113"/>
      <c r="D493" s="113"/>
      <c r="E493" s="113"/>
      <c r="F493" s="113"/>
      <c r="G493" s="113"/>
      <c r="H493" s="113"/>
      <c r="I493" s="113"/>
      <c r="J493" s="202" t="str">
        <f>IF(M490=3,C479,IF(N490=3,G479,""))</f>
        <v>PT Espoo</v>
      </c>
      <c r="K493" s="202"/>
      <c r="L493" s="202"/>
      <c r="M493" s="202"/>
      <c r="N493" s="202"/>
    </row>
    <row r="494" spans="2:14" ht="18.75" thickBot="1">
      <c r="B494" s="157"/>
      <c r="C494" s="158"/>
      <c r="D494" s="158"/>
      <c r="E494" s="158"/>
      <c r="F494" s="158"/>
      <c r="G494" s="158"/>
      <c r="H494" s="158"/>
      <c r="I494" s="158"/>
      <c r="J494" s="159"/>
      <c r="K494" s="159"/>
      <c r="L494" s="159"/>
      <c r="M494" s="159"/>
      <c r="N494" s="160"/>
    </row>
    <row r="495" ht="15.75" thickTop="1"/>
  </sheetData>
  <sheetProtection selectLockedCells="1" selectUnlockedCells="1"/>
  <mergeCells count="440">
    <mergeCell ref="J493:N493"/>
    <mergeCell ref="C481:D481"/>
    <mergeCell ref="G481:N481"/>
    <mergeCell ref="C482:D482"/>
    <mergeCell ref="G482:N482"/>
    <mergeCell ref="K484:L484"/>
    <mergeCell ref="I490:J490"/>
    <mergeCell ref="F477:G477"/>
    <mergeCell ref="H477:J477"/>
    <mergeCell ref="L477:N477"/>
    <mergeCell ref="C479:D479"/>
    <mergeCell ref="G479:N479"/>
    <mergeCell ref="C480:D480"/>
    <mergeCell ref="G480:N480"/>
    <mergeCell ref="J471:N471"/>
    <mergeCell ref="F474:G474"/>
    <mergeCell ref="H474:N474"/>
    <mergeCell ref="F475:G475"/>
    <mergeCell ref="H475:N475"/>
    <mergeCell ref="F476:G476"/>
    <mergeCell ref="H476:N476"/>
    <mergeCell ref="C459:D459"/>
    <mergeCell ref="G459:N459"/>
    <mergeCell ref="C460:D460"/>
    <mergeCell ref="G460:N460"/>
    <mergeCell ref="K462:L462"/>
    <mergeCell ref="I468:J468"/>
    <mergeCell ref="F455:G455"/>
    <mergeCell ref="H455:J455"/>
    <mergeCell ref="L455:N455"/>
    <mergeCell ref="C457:D457"/>
    <mergeCell ref="G457:N457"/>
    <mergeCell ref="C458:D458"/>
    <mergeCell ref="G458:N458"/>
    <mergeCell ref="J449:N449"/>
    <mergeCell ref="F452:G452"/>
    <mergeCell ref="H452:N452"/>
    <mergeCell ref="F453:G453"/>
    <mergeCell ref="H453:N453"/>
    <mergeCell ref="F454:G454"/>
    <mergeCell ref="H454:N454"/>
    <mergeCell ref="C437:D437"/>
    <mergeCell ref="G437:N437"/>
    <mergeCell ref="C438:D438"/>
    <mergeCell ref="G438:N438"/>
    <mergeCell ref="K440:L440"/>
    <mergeCell ref="I446:J446"/>
    <mergeCell ref="F433:G433"/>
    <mergeCell ref="H433:J433"/>
    <mergeCell ref="L433:N433"/>
    <mergeCell ref="C435:D435"/>
    <mergeCell ref="G435:N435"/>
    <mergeCell ref="C436:D436"/>
    <mergeCell ref="G436:N436"/>
    <mergeCell ref="J427:N427"/>
    <mergeCell ref="F430:G430"/>
    <mergeCell ref="H430:N430"/>
    <mergeCell ref="F431:G431"/>
    <mergeCell ref="H431:N431"/>
    <mergeCell ref="F432:G432"/>
    <mergeCell ref="H432:N432"/>
    <mergeCell ref="C415:D415"/>
    <mergeCell ref="G415:N415"/>
    <mergeCell ref="C416:D416"/>
    <mergeCell ref="G416:N416"/>
    <mergeCell ref="K418:L418"/>
    <mergeCell ref="I424:J424"/>
    <mergeCell ref="F411:G411"/>
    <mergeCell ref="H411:J411"/>
    <mergeCell ref="L411:N411"/>
    <mergeCell ref="C413:D413"/>
    <mergeCell ref="G413:N413"/>
    <mergeCell ref="C414:D414"/>
    <mergeCell ref="G414:N414"/>
    <mergeCell ref="J405:N405"/>
    <mergeCell ref="F408:G408"/>
    <mergeCell ref="H408:N408"/>
    <mergeCell ref="F409:G409"/>
    <mergeCell ref="H409:N409"/>
    <mergeCell ref="F410:G410"/>
    <mergeCell ref="H410:N410"/>
    <mergeCell ref="C393:D393"/>
    <mergeCell ref="G393:N393"/>
    <mergeCell ref="C394:D394"/>
    <mergeCell ref="G394:N394"/>
    <mergeCell ref="K396:L396"/>
    <mergeCell ref="I402:J402"/>
    <mergeCell ref="F389:G389"/>
    <mergeCell ref="H389:J389"/>
    <mergeCell ref="L389:N389"/>
    <mergeCell ref="C391:D391"/>
    <mergeCell ref="G391:N391"/>
    <mergeCell ref="C392:D392"/>
    <mergeCell ref="G392:N392"/>
    <mergeCell ref="J383:N383"/>
    <mergeCell ref="F386:G386"/>
    <mergeCell ref="H386:N386"/>
    <mergeCell ref="F387:G387"/>
    <mergeCell ref="H387:N387"/>
    <mergeCell ref="F388:G388"/>
    <mergeCell ref="H388:N388"/>
    <mergeCell ref="C371:D371"/>
    <mergeCell ref="G371:N371"/>
    <mergeCell ref="C372:D372"/>
    <mergeCell ref="G372:N372"/>
    <mergeCell ref="K374:L374"/>
    <mergeCell ref="I380:J380"/>
    <mergeCell ref="F367:G367"/>
    <mergeCell ref="H367:J367"/>
    <mergeCell ref="L367:N367"/>
    <mergeCell ref="C369:D369"/>
    <mergeCell ref="G369:N369"/>
    <mergeCell ref="C370:D370"/>
    <mergeCell ref="G370:N370"/>
    <mergeCell ref="J361:N361"/>
    <mergeCell ref="F364:G364"/>
    <mergeCell ref="H364:N364"/>
    <mergeCell ref="F365:G365"/>
    <mergeCell ref="H365:N365"/>
    <mergeCell ref="F366:G366"/>
    <mergeCell ref="H366:N366"/>
    <mergeCell ref="C349:D349"/>
    <mergeCell ref="G349:N349"/>
    <mergeCell ref="C350:D350"/>
    <mergeCell ref="G350:N350"/>
    <mergeCell ref="K352:L352"/>
    <mergeCell ref="I358:J358"/>
    <mergeCell ref="F345:G345"/>
    <mergeCell ref="H345:J345"/>
    <mergeCell ref="L345:N345"/>
    <mergeCell ref="C347:D347"/>
    <mergeCell ref="G347:N347"/>
    <mergeCell ref="C348:D348"/>
    <mergeCell ref="G348:N348"/>
    <mergeCell ref="J339:N339"/>
    <mergeCell ref="F342:G342"/>
    <mergeCell ref="H342:N342"/>
    <mergeCell ref="F343:G343"/>
    <mergeCell ref="H343:N343"/>
    <mergeCell ref="F344:G344"/>
    <mergeCell ref="H344:N344"/>
    <mergeCell ref="C327:D327"/>
    <mergeCell ref="G327:N327"/>
    <mergeCell ref="C328:D328"/>
    <mergeCell ref="G328:N328"/>
    <mergeCell ref="K330:L330"/>
    <mergeCell ref="I336:J336"/>
    <mergeCell ref="F323:G323"/>
    <mergeCell ref="H323:J323"/>
    <mergeCell ref="L323:N323"/>
    <mergeCell ref="C325:D325"/>
    <mergeCell ref="G325:N325"/>
    <mergeCell ref="C326:D326"/>
    <mergeCell ref="G326:N326"/>
    <mergeCell ref="J317:N317"/>
    <mergeCell ref="F320:G320"/>
    <mergeCell ref="H320:N320"/>
    <mergeCell ref="F321:G321"/>
    <mergeCell ref="H321:N321"/>
    <mergeCell ref="F322:G322"/>
    <mergeCell ref="H322:N322"/>
    <mergeCell ref="C305:D305"/>
    <mergeCell ref="G305:N305"/>
    <mergeCell ref="C306:D306"/>
    <mergeCell ref="G306:N306"/>
    <mergeCell ref="K308:L308"/>
    <mergeCell ref="I314:J314"/>
    <mergeCell ref="F301:G301"/>
    <mergeCell ref="H301:J301"/>
    <mergeCell ref="L301:N301"/>
    <mergeCell ref="C303:D303"/>
    <mergeCell ref="G303:N303"/>
    <mergeCell ref="C304:D304"/>
    <mergeCell ref="G304:N304"/>
    <mergeCell ref="J295:N295"/>
    <mergeCell ref="F298:G298"/>
    <mergeCell ref="H298:N298"/>
    <mergeCell ref="F299:G299"/>
    <mergeCell ref="H299:N299"/>
    <mergeCell ref="F300:G300"/>
    <mergeCell ref="H300:N300"/>
    <mergeCell ref="C283:D283"/>
    <mergeCell ref="G283:N283"/>
    <mergeCell ref="C284:D284"/>
    <mergeCell ref="G284:N284"/>
    <mergeCell ref="K286:L286"/>
    <mergeCell ref="I292:J292"/>
    <mergeCell ref="F279:G279"/>
    <mergeCell ref="H279:J279"/>
    <mergeCell ref="L279:N279"/>
    <mergeCell ref="C281:D281"/>
    <mergeCell ref="G281:N281"/>
    <mergeCell ref="C282:D282"/>
    <mergeCell ref="G282:N282"/>
    <mergeCell ref="J273:N273"/>
    <mergeCell ref="F276:G276"/>
    <mergeCell ref="H276:N276"/>
    <mergeCell ref="F277:G277"/>
    <mergeCell ref="H277:N277"/>
    <mergeCell ref="F278:G278"/>
    <mergeCell ref="H278:N278"/>
    <mergeCell ref="C261:D261"/>
    <mergeCell ref="G261:N261"/>
    <mergeCell ref="C262:D262"/>
    <mergeCell ref="G262:N262"/>
    <mergeCell ref="K264:L264"/>
    <mergeCell ref="I270:J270"/>
    <mergeCell ref="F257:G257"/>
    <mergeCell ref="H257:J257"/>
    <mergeCell ref="L257:N257"/>
    <mergeCell ref="C259:D259"/>
    <mergeCell ref="G259:N259"/>
    <mergeCell ref="C260:D260"/>
    <mergeCell ref="G260:N260"/>
    <mergeCell ref="J251:N251"/>
    <mergeCell ref="F254:G254"/>
    <mergeCell ref="H254:N254"/>
    <mergeCell ref="F255:G255"/>
    <mergeCell ref="H255:N255"/>
    <mergeCell ref="F256:G256"/>
    <mergeCell ref="H256:N256"/>
    <mergeCell ref="C239:D239"/>
    <mergeCell ref="G239:N239"/>
    <mergeCell ref="C240:D240"/>
    <mergeCell ref="G240:N240"/>
    <mergeCell ref="K242:L242"/>
    <mergeCell ref="I248:J248"/>
    <mergeCell ref="F235:G235"/>
    <mergeCell ref="H235:J235"/>
    <mergeCell ref="L235:N235"/>
    <mergeCell ref="C237:D237"/>
    <mergeCell ref="G237:N237"/>
    <mergeCell ref="C238:D238"/>
    <mergeCell ref="G238:N238"/>
    <mergeCell ref="J229:N229"/>
    <mergeCell ref="F232:G232"/>
    <mergeCell ref="H232:N232"/>
    <mergeCell ref="F233:G233"/>
    <mergeCell ref="H233:N233"/>
    <mergeCell ref="F234:G234"/>
    <mergeCell ref="H234:N234"/>
    <mergeCell ref="C217:D217"/>
    <mergeCell ref="G217:N217"/>
    <mergeCell ref="C218:D218"/>
    <mergeCell ref="G218:N218"/>
    <mergeCell ref="K220:L220"/>
    <mergeCell ref="I226:J226"/>
    <mergeCell ref="F213:G213"/>
    <mergeCell ref="H213:J213"/>
    <mergeCell ref="L213:N213"/>
    <mergeCell ref="C215:D215"/>
    <mergeCell ref="G215:N215"/>
    <mergeCell ref="C216:D216"/>
    <mergeCell ref="G216:N216"/>
    <mergeCell ref="J207:N207"/>
    <mergeCell ref="F210:G210"/>
    <mergeCell ref="H210:N210"/>
    <mergeCell ref="F211:G211"/>
    <mergeCell ref="H211:N211"/>
    <mergeCell ref="F212:G212"/>
    <mergeCell ref="H212:N212"/>
    <mergeCell ref="C195:D195"/>
    <mergeCell ref="G195:N195"/>
    <mergeCell ref="C196:D196"/>
    <mergeCell ref="G196:N196"/>
    <mergeCell ref="K198:L198"/>
    <mergeCell ref="I204:J204"/>
    <mergeCell ref="F191:G191"/>
    <mergeCell ref="H191:J191"/>
    <mergeCell ref="L191:N191"/>
    <mergeCell ref="C193:D193"/>
    <mergeCell ref="G193:N193"/>
    <mergeCell ref="C194:D194"/>
    <mergeCell ref="G194:N194"/>
    <mergeCell ref="J185:N185"/>
    <mergeCell ref="F188:G188"/>
    <mergeCell ref="H188:N188"/>
    <mergeCell ref="F189:G189"/>
    <mergeCell ref="H189:N189"/>
    <mergeCell ref="F190:G190"/>
    <mergeCell ref="H190:N190"/>
    <mergeCell ref="C173:D173"/>
    <mergeCell ref="G173:N173"/>
    <mergeCell ref="C174:D174"/>
    <mergeCell ref="G174:N174"/>
    <mergeCell ref="K176:L176"/>
    <mergeCell ref="I182:J182"/>
    <mergeCell ref="F169:G169"/>
    <mergeCell ref="H169:J169"/>
    <mergeCell ref="L169:N169"/>
    <mergeCell ref="C171:D171"/>
    <mergeCell ref="G171:N171"/>
    <mergeCell ref="C172:D172"/>
    <mergeCell ref="G172:N172"/>
    <mergeCell ref="J163:N163"/>
    <mergeCell ref="F166:G166"/>
    <mergeCell ref="H166:N166"/>
    <mergeCell ref="F167:G167"/>
    <mergeCell ref="H167:N167"/>
    <mergeCell ref="F168:G168"/>
    <mergeCell ref="H168:N168"/>
    <mergeCell ref="C151:D151"/>
    <mergeCell ref="G151:N151"/>
    <mergeCell ref="C152:D152"/>
    <mergeCell ref="G152:N152"/>
    <mergeCell ref="K154:L154"/>
    <mergeCell ref="I160:J160"/>
    <mergeCell ref="F147:G147"/>
    <mergeCell ref="H147:J147"/>
    <mergeCell ref="L147:N147"/>
    <mergeCell ref="C149:D149"/>
    <mergeCell ref="G149:N149"/>
    <mergeCell ref="C150:D150"/>
    <mergeCell ref="G150:N150"/>
    <mergeCell ref="J141:N141"/>
    <mergeCell ref="F144:G144"/>
    <mergeCell ref="H144:N144"/>
    <mergeCell ref="F145:G145"/>
    <mergeCell ref="H145:N145"/>
    <mergeCell ref="F146:G146"/>
    <mergeCell ref="H146:N146"/>
    <mergeCell ref="C129:D129"/>
    <mergeCell ref="G129:N129"/>
    <mergeCell ref="C130:D130"/>
    <mergeCell ref="G130:N130"/>
    <mergeCell ref="K132:L132"/>
    <mergeCell ref="I138:J138"/>
    <mergeCell ref="F125:G125"/>
    <mergeCell ref="H125:J125"/>
    <mergeCell ref="L125:N125"/>
    <mergeCell ref="C127:D127"/>
    <mergeCell ref="G127:N127"/>
    <mergeCell ref="C128:D128"/>
    <mergeCell ref="G128:N128"/>
    <mergeCell ref="J119:N119"/>
    <mergeCell ref="F122:G122"/>
    <mergeCell ref="H122:N122"/>
    <mergeCell ref="F123:G123"/>
    <mergeCell ref="H123:N123"/>
    <mergeCell ref="F124:G124"/>
    <mergeCell ref="H124:N124"/>
    <mergeCell ref="C107:D107"/>
    <mergeCell ref="G107:N107"/>
    <mergeCell ref="C108:D108"/>
    <mergeCell ref="G108:N108"/>
    <mergeCell ref="K110:L110"/>
    <mergeCell ref="I116:J116"/>
    <mergeCell ref="F103:G103"/>
    <mergeCell ref="H103:J103"/>
    <mergeCell ref="L103:N103"/>
    <mergeCell ref="C105:D105"/>
    <mergeCell ref="G105:N105"/>
    <mergeCell ref="C106:D106"/>
    <mergeCell ref="G106:N106"/>
    <mergeCell ref="J97:N97"/>
    <mergeCell ref="F100:G100"/>
    <mergeCell ref="H100:N100"/>
    <mergeCell ref="F101:G101"/>
    <mergeCell ref="H101:N101"/>
    <mergeCell ref="F102:G102"/>
    <mergeCell ref="H102:N102"/>
    <mergeCell ref="C85:D85"/>
    <mergeCell ref="G85:N85"/>
    <mergeCell ref="C86:D86"/>
    <mergeCell ref="G86:N86"/>
    <mergeCell ref="K88:L88"/>
    <mergeCell ref="I94:J94"/>
    <mergeCell ref="F81:G81"/>
    <mergeCell ref="H81:J81"/>
    <mergeCell ref="L81:N81"/>
    <mergeCell ref="C83:D83"/>
    <mergeCell ref="G83:N83"/>
    <mergeCell ref="C84:D84"/>
    <mergeCell ref="G84:N84"/>
    <mergeCell ref="J72:N72"/>
    <mergeCell ref="F78:G78"/>
    <mergeCell ref="H78:N78"/>
    <mergeCell ref="F79:G79"/>
    <mergeCell ref="H79:N79"/>
    <mergeCell ref="F80:G80"/>
    <mergeCell ref="H80:N80"/>
    <mergeCell ref="C60:D60"/>
    <mergeCell ref="G60:N60"/>
    <mergeCell ref="C61:D61"/>
    <mergeCell ref="G61:N61"/>
    <mergeCell ref="K63:L63"/>
    <mergeCell ref="I69:J69"/>
    <mergeCell ref="F56:G56"/>
    <mergeCell ref="H56:J56"/>
    <mergeCell ref="L56:N56"/>
    <mergeCell ref="C58:D58"/>
    <mergeCell ref="G58:N58"/>
    <mergeCell ref="C59:D59"/>
    <mergeCell ref="G59:N59"/>
    <mergeCell ref="J47:N47"/>
    <mergeCell ref="F53:G53"/>
    <mergeCell ref="H53:N53"/>
    <mergeCell ref="F54:G54"/>
    <mergeCell ref="H54:N54"/>
    <mergeCell ref="F55:G55"/>
    <mergeCell ref="H55:N55"/>
    <mergeCell ref="C35:D35"/>
    <mergeCell ref="G35:N35"/>
    <mergeCell ref="C36:D36"/>
    <mergeCell ref="G36:N36"/>
    <mergeCell ref="K38:L38"/>
    <mergeCell ref="I44:J44"/>
    <mergeCell ref="F31:G31"/>
    <mergeCell ref="H31:J31"/>
    <mergeCell ref="L31:N31"/>
    <mergeCell ref="C33:D33"/>
    <mergeCell ref="G33:N33"/>
    <mergeCell ref="C34:D34"/>
    <mergeCell ref="G34:N34"/>
    <mergeCell ref="J22:N22"/>
    <mergeCell ref="F28:G28"/>
    <mergeCell ref="H28:N28"/>
    <mergeCell ref="F29:G29"/>
    <mergeCell ref="H29:N29"/>
    <mergeCell ref="F30:G30"/>
    <mergeCell ref="H30:N30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9.57421875" style="0" customWidth="1"/>
    <col min="4" max="4" width="13.00390625" style="0" customWidth="1"/>
    <col min="5" max="5" width="18.7109375" style="0" customWidth="1"/>
    <col min="6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36"/>
    </row>
    <row r="3" spans="1:9" ht="15" customHeight="1">
      <c r="A3" s="1"/>
      <c r="B3" s="8" t="s">
        <v>91</v>
      </c>
      <c r="C3" s="7"/>
      <c r="D3" s="7"/>
      <c r="E3" s="9"/>
      <c r="F3" s="5"/>
      <c r="G3" s="6"/>
      <c r="H3" s="6"/>
      <c r="I3" s="36"/>
    </row>
    <row r="4" spans="1:9" ht="15" customHeight="1">
      <c r="A4" s="1"/>
      <c r="B4" s="10" t="s">
        <v>2</v>
      </c>
      <c r="C4" s="11"/>
      <c r="D4" s="11"/>
      <c r="E4" s="12"/>
      <c r="F4" s="5"/>
      <c r="G4" s="6"/>
      <c r="H4" s="6"/>
      <c r="I4" s="36"/>
    </row>
    <row r="5" spans="1:9" ht="15" customHeight="1">
      <c r="A5" s="13"/>
      <c r="B5" s="14"/>
      <c r="C5" s="14"/>
      <c r="D5" s="14"/>
      <c r="E5" s="23"/>
      <c r="F5" s="6"/>
      <c r="G5" s="6"/>
      <c r="H5" s="6"/>
      <c r="I5" s="36"/>
    </row>
    <row r="6" spans="1:9" ht="13.5" customHeight="1">
      <c r="A6" s="24"/>
      <c r="B6" s="24" t="s">
        <v>3</v>
      </c>
      <c r="C6" s="24" t="s">
        <v>53</v>
      </c>
      <c r="D6" s="24" t="s">
        <v>5</v>
      </c>
      <c r="E6" s="5"/>
      <c r="F6" s="6"/>
      <c r="G6" s="6"/>
      <c r="H6" s="6"/>
      <c r="I6" s="36"/>
    </row>
    <row r="7" spans="1:9" ht="13.5" customHeight="1">
      <c r="A7" s="26" t="s">
        <v>10</v>
      </c>
      <c r="B7" s="26" t="s">
        <v>92</v>
      </c>
      <c r="C7" s="26" t="s">
        <v>93</v>
      </c>
      <c r="D7" s="26" t="s">
        <v>94</v>
      </c>
      <c r="E7" s="27" t="s">
        <v>93</v>
      </c>
      <c r="F7" s="6"/>
      <c r="G7" s="6"/>
      <c r="H7" s="6"/>
      <c r="I7" s="25"/>
    </row>
    <row r="8" spans="1:9" ht="13.5" customHeight="1">
      <c r="A8" s="26" t="s">
        <v>15</v>
      </c>
      <c r="B8" s="26"/>
      <c r="C8" s="26"/>
      <c r="D8" s="26"/>
      <c r="E8" s="28"/>
      <c r="F8" s="27" t="s">
        <v>93</v>
      </c>
      <c r="G8" s="6"/>
      <c r="H8" s="6"/>
      <c r="I8" s="25"/>
    </row>
    <row r="9" spans="1:9" ht="13.5" customHeight="1">
      <c r="A9" s="24" t="s">
        <v>14</v>
      </c>
      <c r="B9" s="24" t="s">
        <v>62</v>
      </c>
      <c r="C9" s="24" t="s">
        <v>79</v>
      </c>
      <c r="D9" s="24" t="s">
        <v>80</v>
      </c>
      <c r="E9" s="29" t="s">
        <v>95</v>
      </c>
      <c r="F9" s="28" t="s">
        <v>38</v>
      </c>
      <c r="G9" s="5"/>
      <c r="H9" s="6"/>
      <c r="I9" s="25"/>
    </row>
    <row r="10" spans="1:9" ht="13.5" customHeight="1">
      <c r="A10" s="24" t="s">
        <v>22</v>
      </c>
      <c r="B10" s="24" t="s">
        <v>96</v>
      </c>
      <c r="C10" s="24" t="s">
        <v>95</v>
      </c>
      <c r="D10" s="24" t="s">
        <v>21</v>
      </c>
      <c r="E10" s="34" t="s">
        <v>38</v>
      </c>
      <c r="F10" s="1"/>
      <c r="G10" s="27" t="s">
        <v>93</v>
      </c>
      <c r="H10" s="6"/>
      <c r="I10" s="25"/>
    </row>
    <row r="11" spans="1:9" ht="13.5" customHeight="1">
      <c r="A11" s="26" t="s">
        <v>58</v>
      </c>
      <c r="B11" s="26" t="s">
        <v>97</v>
      </c>
      <c r="C11" s="26" t="s">
        <v>98</v>
      </c>
      <c r="D11" s="26" t="s">
        <v>13</v>
      </c>
      <c r="E11" s="27" t="s">
        <v>98</v>
      </c>
      <c r="F11" s="1"/>
      <c r="G11" s="28" t="s">
        <v>60</v>
      </c>
      <c r="H11" s="5"/>
      <c r="I11" s="25"/>
    </row>
    <row r="12" spans="1:9" ht="13.5" customHeight="1">
      <c r="A12" s="26" t="s">
        <v>61</v>
      </c>
      <c r="B12" s="26" t="s">
        <v>99</v>
      </c>
      <c r="C12" s="26" t="s">
        <v>88</v>
      </c>
      <c r="D12" s="26" t="s">
        <v>25</v>
      </c>
      <c r="E12" s="28" t="s">
        <v>36</v>
      </c>
      <c r="F12" s="29" t="s">
        <v>100</v>
      </c>
      <c r="G12" s="32"/>
      <c r="H12" s="5"/>
      <c r="I12" s="25"/>
    </row>
    <row r="13" spans="1:9" ht="13.5" customHeight="1">
      <c r="A13" s="24" t="s">
        <v>64</v>
      </c>
      <c r="B13" s="24" t="s">
        <v>56</v>
      </c>
      <c r="C13" s="24" t="s">
        <v>72</v>
      </c>
      <c r="D13" s="24" t="s">
        <v>73</v>
      </c>
      <c r="E13" s="29" t="s">
        <v>100</v>
      </c>
      <c r="F13" s="34" t="s">
        <v>36</v>
      </c>
      <c r="G13" s="1"/>
      <c r="H13" s="5"/>
      <c r="I13" s="25"/>
    </row>
    <row r="14" spans="1:9" ht="13.5" customHeight="1">
      <c r="A14" s="24" t="s">
        <v>65</v>
      </c>
      <c r="B14" s="24" t="s">
        <v>101</v>
      </c>
      <c r="C14" s="24" t="s">
        <v>100</v>
      </c>
      <c r="D14" s="24" t="s">
        <v>67</v>
      </c>
      <c r="E14" s="34" t="s">
        <v>36</v>
      </c>
      <c r="F14" s="6"/>
      <c r="G14" s="1"/>
      <c r="H14" s="29" t="s">
        <v>102</v>
      </c>
      <c r="I14" s="31"/>
    </row>
    <row r="15" spans="1:9" ht="15" customHeight="1">
      <c r="A15" s="14"/>
      <c r="B15" s="14"/>
      <c r="C15" s="14"/>
      <c r="D15" s="14"/>
      <c r="E15" s="6"/>
      <c r="F15" s="6"/>
      <c r="G15" s="1"/>
      <c r="H15" s="28" t="s">
        <v>36</v>
      </c>
      <c r="I15" s="31"/>
    </row>
    <row r="16" spans="1:9" ht="13.5" customHeight="1">
      <c r="A16" s="26" t="s">
        <v>103</v>
      </c>
      <c r="B16" s="26" t="s">
        <v>104</v>
      </c>
      <c r="C16" s="26" t="s">
        <v>105</v>
      </c>
      <c r="D16" s="26" t="s">
        <v>25</v>
      </c>
      <c r="E16" s="27" t="s">
        <v>105</v>
      </c>
      <c r="F16" s="6"/>
      <c r="G16" s="1"/>
      <c r="H16" s="5"/>
      <c r="I16" s="25"/>
    </row>
    <row r="17" spans="1:9" ht="13.5" customHeight="1">
      <c r="A17" s="26" t="s">
        <v>106</v>
      </c>
      <c r="B17" s="26" t="s">
        <v>107</v>
      </c>
      <c r="C17" s="26" t="s">
        <v>85</v>
      </c>
      <c r="D17" s="26" t="s">
        <v>86</v>
      </c>
      <c r="E17" s="28" t="s">
        <v>36</v>
      </c>
      <c r="F17" s="27" t="s">
        <v>105</v>
      </c>
      <c r="G17" s="1"/>
      <c r="H17" s="5"/>
      <c r="I17" s="25"/>
    </row>
    <row r="18" spans="1:9" ht="13.5" customHeight="1">
      <c r="A18" s="24" t="s">
        <v>108</v>
      </c>
      <c r="B18" s="24" t="s">
        <v>59</v>
      </c>
      <c r="C18" s="24" t="s">
        <v>70</v>
      </c>
      <c r="D18" s="24" t="s">
        <v>44</v>
      </c>
      <c r="E18" s="29" t="s">
        <v>70</v>
      </c>
      <c r="F18" s="28" t="s">
        <v>38</v>
      </c>
      <c r="G18" s="32"/>
      <c r="H18" s="5"/>
      <c r="I18" s="25"/>
    </row>
    <row r="19" spans="1:9" ht="13.5" customHeight="1">
      <c r="A19" s="24" t="s">
        <v>109</v>
      </c>
      <c r="B19" s="24" t="s">
        <v>110</v>
      </c>
      <c r="C19" s="24" t="s">
        <v>111</v>
      </c>
      <c r="D19" s="24" t="s">
        <v>112</v>
      </c>
      <c r="E19" s="34" t="s">
        <v>60</v>
      </c>
      <c r="F19" s="1"/>
      <c r="G19" s="29" t="s">
        <v>102</v>
      </c>
      <c r="H19" s="5"/>
      <c r="I19" s="25"/>
    </row>
    <row r="20" spans="1:9" ht="13.5" customHeight="1">
      <c r="A20" s="26" t="s">
        <v>113</v>
      </c>
      <c r="B20" s="26" t="s">
        <v>114</v>
      </c>
      <c r="C20" s="26" t="s">
        <v>115</v>
      </c>
      <c r="D20" s="26" t="s">
        <v>25</v>
      </c>
      <c r="E20" s="27" t="s">
        <v>115</v>
      </c>
      <c r="F20" s="1"/>
      <c r="G20" s="34" t="s">
        <v>36</v>
      </c>
      <c r="H20" s="6"/>
      <c r="I20" s="25"/>
    </row>
    <row r="21" spans="1:9" ht="13.5" customHeight="1">
      <c r="A21" s="26" t="s">
        <v>116</v>
      </c>
      <c r="B21" s="26" t="s">
        <v>57</v>
      </c>
      <c r="C21" s="26" t="s">
        <v>77</v>
      </c>
      <c r="D21" s="26" t="s">
        <v>25</v>
      </c>
      <c r="E21" s="28" t="s">
        <v>36</v>
      </c>
      <c r="F21" s="29" t="s">
        <v>102</v>
      </c>
      <c r="G21" s="5"/>
      <c r="H21" s="6"/>
      <c r="I21" s="25"/>
    </row>
    <row r="22" spans="1:9" ht="13.5" customHeight="1">
      <c r="A22" s="24" t="s">
        <v>117</v>
      </c>
      <c r="B22" s="24"/>
      <c r="C22" s="24"/>
      <c r="D22" s="24"/>
      <c r="E22" s="29" t="s">
        <v>102</v>
      </c>
      <c r="F22" s="34" t="s">
        <v>36</v>
      </c>
      <c r="G22" s="6"/>
      <c r="H22" s="6"/>
      <c r="I22" s="25"/>
    </row>
    <row r="23" spans="1:9" ht="13.5" customHeight="1">
      <c r="A23" s="24" t="s">
        <v>118</v>
      </c>
      <c r="B23" s="24" t="s">
        <v>119</v>
      </c>
      <c r="C23" s="24" t="s">
        <v>102</v>
      </c>
      <c r="D23" s="24" t="s">
        <v>112</v>
      </c>
      <c r="E23" s="34"/>
      <c r="F23" s="6"/>
      <c r="G23" s="6"/>
      <c r="H23" s="6"/>
      <c r="I23" s="25"/>
    </row>
    <row r="24" spans="1:9" ht="15" customHeight="1">
      <c r="A24" s="23"/>
      <c r="B24" s="23"/>
      <c r="C24" s="23"/>
      <c r="D24" s="23"/>
      <c r="E24" s="6"/>
      <c r="F24" s="6"/>
      <c r="G24" s="6"/>
      <c r="H24" s="6"/>
      <c r="I24" s="36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1" customWidth="1"/>
    <col min="2" max="2" width="7.28125" style="41" customWidth="1"/>
    <col min="3" max="3" width="18.421875" style="41" customWidth="1"/>
    <col min="4" max="4" width="20.7109375" style="41" customWidth="1"/>
    <col min="5" max="5" width="2.28125" style="41" customWidth="1"/>
    <col min="6" max="10" width="5.7109375" style="41" customWidth="1"/>
    <col min="11" max="11" width="4.28125" style="41" customWidth="1"/>
    <col min="12" max="12" width="4.140625" style="41" customWidth="1"/>
    <col min="13" max="14" width="5.7109375" style="41" customWidth="1"/>
    <col min="15" max="16384" width="9.140625" style="41" customWidth="1"/>
  </cols>
  <sheetData>
    <row r="2" ht="15.75" thickBot="1"/>
    <row r="3" spans="2:14" ht="16.5" thickTop="1">
      <c r="B3" s="107"/>
      <c r="C3" s="108"/>
      <c r="D3" s="109"/>
      <c r="E3" s="109"/>
      <c r="F3" s="185" t="s">
        <v>297</v>
      </c>
      <c r="G3" s="185"/>
      <c r="H3" s="186" t="s">
        <v>0</v>
      </c>
      <c r="I3" s="186"/>
      <c r="J3" s="186"/>
      <c r="K3" s="186"/>
      <c r="L3" s="186"/>
      <c r="M3" s="186"/>
      <c r="N3" s="186"/>
    </row>
    <row r="4" spans="2:14" ht="15.75">
      <c r="B4" s="110"/>
      <c r="C4" s="111" t="s">
        <v>298</v>
      </c>
      <c r="D4" s="112"/>
      <c r="E4" s="113"/>
      <c r="F4" s="187" t="s">
        <v>299</v>
      </c>
      <c r="G4" s="187"/>
      <c r="H4" s="188" t="s">
        <v>25</v>
      </c>
      <c r="I4" s="188"/>
      <c r="J4" s="188"/>
      <c r="K4" s="188"/>
      <c r="L4" s="188"/>
      <c r="M4" s="188"/>
      <c r="N4" s="188"/>
    </row>
    <row r="5" spans="2:14" ht="15.75">
      <c r="B5" s="114"/>
      <c r="C5" s="115"/>
      <c r="D5" s="113"/>
      <c r="E5" s="113"/>
      <c r="F5" s="189" t="s">
        <v>301</v>
      </c>
      <c r="G5" s="189"/>
      <c r="H5" s="190" t="s">
        <v>454</v>
      </c>
      <c r="I5" s="190"/>
      <c r="J5" s="190"/>
      <c r="K5" s="190"/>
      <c r="L5" s="190"/>
      <c r="M5" s="190"/>
      <c r="N5" s="190"/>
    </row>
    <row r="6" spans="2:14" ht="21" thickBot="1">
      <c r="B6" s="116"/>
      <c r="C6" s="49" t="s">
        <v>373</v>
      </c>
      <c r="D6" s="117"/>
      <c r="E6" s="113"/>
      <c r="F6" s="191" t="s">
        <v>374</v>
      </c>
      <c r="G6" s="191"/>
      <c r="H6" s="192">
        <v>45066</v>
      </c>
      <c r="I6" s="192"/>
      <c r="J6" s="192"/>
      <c r="K6" s="118" t="s">
        <v>375</v>
      </c>
      <c r="L6" s="193"/>
      <c r="M6" s="193"/>
      <c r="N6" s="193"/>
    </row>
    <row r="7" spans="2:14" ht="16.5" thickTop="1">
      <c r="B7" s="119"/>
      <c r="C7" s="120"/>
      <c r="D7" s="113"/>
      <c r="E7" s="113"/>
      <c r="F7" s="121"/>
      <c r="G7" s="120"/>
      <c r="H7" s="120"/>
      <c r="I7" s="122"/>
      <c r="J7" s="123"/>
      <c r="K7" s="124"/>
      <c r="L7" s="124"/>
      <c r="M7" s="124"/>
      <c r="N7" s="125"/>
    </row>
    <row r="8" spans="2:14" ht="16.5" thickBot="1">
      <c r="B8" s="126" t="s">
        <v>304</v>
      </c>
      <c r="C8" s="194" t="s">
        <v>376</v>
      </c>
      <c r="D8" s="194"/>
      <c r="E8" s="127"/>
      <c r="F8" s="128" t="s">
        <v>306</v>
      </c>
      <c r="G8" s="195" t="s">
        <v>394</v>
      </c>
      <c r="H8" s="195"/>
      <c r="I8" s="195"/>
      <c r="J8" s="195"/>
      <c r="K8" s="195"/>
      <c r="L8" s="195"/>
      <c r="M8" s="195"/>
      <c r="N8" s="195"/>
    </row>
    <row r="9" spans="2:14" ht="15">
      <c r="B9" s="129" t="s">
        <v>307</v>
      </c>
      <c r="C9" s="196" t="s">
        <v>378</v>
      </c>
      <c r="D9" s="196"/>
      <c r="E9" s="130"/>
      <c r="F9" s="131" t="s">
        <v>309</v>
      </c>
      <c r="G9" s="197" t="s">
        <v>396</v>
      </c>
      <c r="H9" s="197"/>
      <c r="I9" s="197"/>
      <c r="J9" s="197"/>
      <c r="K9" s="197"/>
      <c r="L9" s="197"/>
      <c r="M9" s="197"/>
      <c r="N9" s="197"/>
    </row>
    <row r="10" spans="2:14" ht="15">
      <c r="B10" s="132" t="s">
        <v>311</v>
      </c>
      <c r="C10" s="198" t="s">
        <v>383</v>
      </c>
      <c r="D10" s="198"/>
      <c r="E10" s="130"/>
      <c r="F10" s="133" t="s">
        <v>313</v>
      </c>
      <c r="G10" s="199" t="s">
        <v>397</v>
      </c>
      <c r="H10" s="199"/>
      <c r="I10" s="199"/>
      <c r="J10" s="199"/>
      <c r="K10" s="199"/>
      <c r="L10" s="199"/>
      <c r="M10" s="199"/>
      <c r="N10" s="199"/>
    </row>
    <row r="11" spans="2:14" ht="15">
      <c r="B11" s="132" t="s">
        <v>380</v>
      </c>
      <c r="C11" s="198" t="s">
        <v>411</v>
      </c>
      <c r="D11" s="198"/>
      <c r="E11" s="130"/>
      <c r="F11" s="134" t="s">
        <v>382</v>
      </c>
      <c r="G11" s="199" t="s">
        <v>399</v>
      </c>
      <c r="H11" s="199"/>
      <c r="I11" s="199"/>
      <c r="J11" s="199"/>
      <c r="K11" s="199"/>
      <c r="L11" s="199"/>
      <c r="M11" s="199"/>
      <c r="N11" s="199"/>
    </row>
    <row r="12" spans="2:14" ht="15.75">
      <c r="B12" s="135"/>
      <c r="C12" s="113"/>
      <c r="D12" s="113"/>
      <c r="E12" s="113"/>
      <c r="F12" s="121"/>
      <c r="G12" s="136"/>
      <c r="H12" s="136"/>
      <c r="I12" s="136"/>
      <c r="J12" s="113"/>
      <c r="K12" s="113"/>
      <c r="L12" s="113"/>
      <c r="M12" s="137"/>
      <c r="N12" s="138"/>
    </row>
    <row r="13" spans="2:15" ht="15.75">
      <c r="B13" s="139" t="s">
        <v>317</v>
      </c>
      <c r="C13" s="113"/>
      <c r="D13" s="113"/>
      <c r="E13" s="113"/>
      <c r="F13" s="140">
        <v>1</v>
      </c>
      <c r="G13" s="140">
        <v>2</v>
      </c>
      <c r="H13" s="140">
        <v>3</v>
      </c>
      <c r="I13" s="140">
        <v>4</v>
      </c>
      <c r="J13" s="140">
        <v>5</v>
      </c>
      <c r="K13" s="200" t="s">
        <v>7</v>
      </c>
      <c r="L13" s="200"/>
      <c r="M13" s="140" t="s">
        <v>318</v>
      </c>
      <c r="N13" s="141" t="s">
        <v>319</v>
      </c>
      <c r="O13" s="142"/>
    </row>
    <row r="14" spans="2:14" ht="15">
      <c r="B14" s="143" t="s">
        <v>320</v>
      </c>
      <c r="C14" s="144" t="str">
        <f>IF(C9&gt;"",C9,"")</f>
        <v>Illikainen Kasperi</v>
      </c>
      <c r="D14" s="144" t="str">
        <f>IF(G9&gt;"",G9,"")</f>
        <v>Savola Onni</v>
      </c>
      <c r="E14" s="145"/>
      <c r="F14" s="146">
        <v>9</v>
      </c>
      <c r="G14" s="146">
        <v>6</v>
      </c>
      <c r="H14" s="146">
        <v>9</v>
      </c>
      <c r="I14" s="146"/>
      <c r="J14" s="146"/>
      <c r="K14" s="147">
        <f>IF(ISBLANK(F14),"",COUNTIF(F14:J14,"&gt;=0"))</f>
        <v>3</v>
      </c>
      <c r="L14" s="148">
        <f>IF(ISBLANK(F14),"",(IF(LEFT(F14,1)="-",1,0)+IF(LEFT(G14,1)="-",1,0)+IF(LEFT(H14,1)="-",1,0)+IF(LEFT(I14,1)="-",1,0)+IF(LEFT(J14,1)="-",1,0)))</f>
        <v>0</v>
      </c>
      <c r="M14" s="149">
        <f aca="true" t="shared" si="0" ref="M14:N18">IF(K14=3,1,"")</f>
        <v>1</v>
      </c>
      <c r="N14" s="149">
        <f t="shared" si="0"/>
      </c>
    </row>
    <row r="15" spans="2:14" ht="15">
      <c r="B15" s="143" t="s">
        <v>321</v>
      </c>
      <c r="C15" s="144" t="str">
        <f>IF(C10&gt;"",C10,"")</f>
        <v>Lauri Heikki</v>
      </c>
      <c r="D15" s="144" t="str">
        <f>IF(G10&gt;"",G10,"")</f>
        <v>Lampinen Kaarlo</v>
      </c>
      <c r="E15" s="145"/>
      <c r="F15" s="146">
        <v>7</v>
      </c>
      <c r="G15" s="146">
        <v>-5</v>
      </c>
      <c r="H15" s="146">
        <v>7</v>
      </c>
      <c r="I15" s="146">
        <v>4</v>
      </c>
      <c r="J15" s="146"/>
      <c r="K15" s="147">
        <f>IF(ISBLANK(F15),"",COUNTIF(F15:J15,"&gt;=0"))</f>
        <v>3</v>
      </c>
      <c r="L15" s="148">
        <f>IF(ISBLANK(F15),"",(IF(LEFT(F15,1)="-",1,0)+IF(LEFT(G15,1)="-",1,0)+IF(LEFT(H15,1)="-",1,0)+IF(LEFT(I15,1)="-",1,0)+IF(LEFT(J15,1)="-",1,0)))</f>
        <v>1</v>
      </c>
      <c r="M15" s="149">
        <f t="shared" si="0"/>
        <v>1</v>
      </c>
      <c r="N15" s="149">
        <f t="shared" si="0"/>
      </c>
    </row>
    <row r="16" spans="2:14" ht="15">
      <c r="B16" s="143" t="s">
        <v>384</v>
      </c>
      <c r="C16" s="144" t="str">
        <f>IF(C11&gt;"",C11,"")</f>
        <v>Sorvoja Juuso</v>
      </c>
      <c r="D16" s="144" t="str">
        <f>IF(G11&gt;"",G11,"")</f>
        <v>Tervaskanto Manu</v>
      </c>
      <c r="E16" s="145"/>
      <c r="F16" s="146">
        <v>2</v>
      </c>
      <c r="G16" s="146">
        <v>7</v>
      </c>
      <c r="H16" s="146">
        <v>2</v>
      </c>
      <c r="I16" s="146"/>
      <c r="J16" s="146"/>
      <c r="K16" s="147">
        <f>IF(ISBLANK(F16),"",COUNTIF(F16:J16,"&gt;=0"))</f>
        <v>3</v>
      </c>
      <c r="L16" s="148">
        <f>IF(ISBLANK(F16),"",(IF(LEFT(F16,1)="-",1,0)+IF(LEFT(G16,1)="-",1,0)+IF(LEFT(H16,1)="-",1,0)+IF(LEFT(I16,1)="-",1,0)+IF(LEFT(J16,1)="-",1,0)))</f>
        <v>0</v>
      </c>
      <c r="M16" s="149">
        <f t="shared" si="0"/>
        <v>1</v>
      </c>
      <c r="N16" s="149">
        <f t="shared" si="0"/>
      </c>
    </row>
    <row r="17" spans="2:14" ht="15">
      <c r="B17" s="143" t="s">
        <v>323</v>
      </c>
      <c r="C17" s="144" t="str">
        <f>IF(C9&gt;"",C9,"")</f>
        <v>Illikainen Kasperi</v>
      </c>
      <c r="D17" s="144" t="str">
        <f>IF(G10&gt;"",G10,"")</f>
        <v>Lampinen Kaarlo</v>
      </c>
      <c r="E17" s="145"/>
      <c r="F17" s="146"/>
      <c r="G17" s="146"/>
      <c r="H17" s="146"/>
      <c r="I17" s="146"/>
      <c r="J17" s="146"/>
      <c r="K17" s="147">
        <f>IF(ISBLANK(F17),"",COUNTIF(F17:J17,"&gt;=0"))</f>
      </c>
      <c r="L17" s="148">
        <f>IF(ISBLANK(F17),"",(IF(LEFT(F17,1)="-",1,0)+IF(LEFT(G17,1)="-",1,0)+IF(LEFT(H17,1)="-",1,0)+IF(LEFT(I17,1)="-",1,0)+IF(LEFT(J17,1)="-",1,0)))</f>
      </c>
      <c r="M17" s="149">
        <f t="shared" si="0"/>
      </c>
      <c r="N17" s="149">
        <f t="shared" si="0"/>
      </c>
    </row>
    <row r="18" spans="2:14" ht="15">
      <c r="B18" s="143" t="s">
        <v>324</v>
      </c>
      <c r="C18" s="144" t="str">
        <f>IF(C10&gt;"",C10,"")</f>
        <v>Lauri Heikki</v>
      </c>
      <c r="D18" s="144" t="str">
        <f>IF(G9&gt;"",G9,"")</f>
        <v>Savola Onni</v>
      </c>
      <c r="E18" s="145"/>
      <c r="F18" s="146"/>
      <c r="G18" s="146"/>
      <c r="H18" s="146"/>
      <c r="I18" s="146"/>
      <c r="J18" s="146"/>
      <c r="K18" s="147">
        <f>IF(ISBLANK(F18),"",COUNTIF(F18:J18,"&gt;=0"))</f>
      </c>
      <c r="L18" s="148">
        <f>IF(ISBLANK(F18),"",(IF(LEFT(F18,1)="-",1,0)+IF(LEFT(G18,1)="-",1,0)+IF(LEFT(H18,1)="-",1,0)+IF(LEFT(I18,1)="-",1,0)+IF(LEFT(J18,1)="-",1,0)))</f>
      </c>
      <c r="M18" s="149">
        <f t="shared" si="0"/>
      </c>
      <c r="N18" s="149">
        <f t="shared" si="0"/>
      </c>
    </row>
    <row r="19" spans="2:14" ht="15.75">
      <c r="B19" s="135"/>
      <c r="C19" s="113"/>
      <c r="D19" s="113"/>
      <c r="E19" s="113"/>
      <c r="F19" s="113"/>
      <c r="G19" s="113"/>
      <c r="H19" s="113"/>
      <c r="I19" s="201" t="s">
        <v>325</v>
      </c>
      <c r="J19" s="201"/>
      <c r="K19" s="150">
        <f>SUM(K14:K18)</f>
        <v>9</v>
      </c>
      <c r="L19" s="150">
        <f>SUM(L14:L18)</f>
        <v>1</v>
      </c>
      <c r="M19" s="150">
        <f>SUM(M14:M18)</f>
        <v>3</v>
      </c>
      <c r="N19" s="150">
        <f>SUM(N14:N18)</f>
        <v>0</v>
      </c>
    </row>
    <row r="20" spans="2:14" ht="15.75">
      <c r="B20" s="151" t="s">
        <v>326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52"/>
    </row>
    <row r="21" spans="2:14" ht="15.75">
      <c r="B21" s="153" t="s">
        <v>327</v>
      </c>
      <c r="C21" s="154"/>
      <c r="D21" s="154" t="s">
        <v>328</v>
      </c>
      <c r="E21" s="155"/>
      <c r="F21" s="154"/>
      <c r="G21" s="154" t="s">
        <v>32</v>
      </c>
      <c r="H21" s="155"/>
      <c r="I21" s="154"/>
      <c r="J21" s="156" t="s">
        <v>329</v>
      </c>
      <c r="K21" s="117"/>
      <c r="L21" s="113"/>
      <c r="M21" s="113"/>
      <c r="N21" s="152"/>
    </row>
    <row r="22" spans="2:14" ht="18.75" thickBot="1">
      <c r="B22" s="135"/>
      <c r="C22" s="113"/>
      <c r="D22" s="113"/>
      <c r="E22" s="113"/>
      <c r="F22" s="113"/>
      <c r="G22" s="113"/>
      <c r="H22" s="113"/>
      <c r="I22" s="113"/>
      <c r="J22" s="202" t="str">
        <f>IF(M19=3,C8,IF(N19=3,G8,""))</f>
        <v>PT-60 2</v>
      </c>
      <c r="K22" s="202"/>
      <c r="L22" s="202"/>
      <c r="M22" s="202"/>
      <c r="N22" s="202"/>
    </row>
    <row r="23" spans="2:14" ht="18.75" thickBot="1">
      <c r="B23" s="157"/>
      <c r="C23" s="158"/>
      <c r="D23" s="158"/>
      <c r="E23" s="158"/>
      <c r="F23" s="158"/>
      <c r="G23" s="158"/>
      <c r="H23" s="158"/>
      <c r="I23" s="158"/>
      <c r="J23" s="159"/>
      <c r="K23" s="159"/>
      <c r="L23" s="159"/>
      <c r="M23" s="159"/>
      <c r="N23" s="160"/>
    </row>
    <row r="24" ht="15.75" thickTop="1">
      <c r="B24" s="142" t="s">
        <v>385</v>
      </c>
    </row>
    <row r="25" ht="15">
      <c r="B25" s="41" t="s">
        <v>386</v>
      </c>
    </row>
    <row r="26" ht="15">
      <c r="B26" s="41" t="s">
        <v>387</v>
      </c>
    </row>
    <row r="27" ht="15.75" thickBot="1"/>
    <row r="28" spans="2:14" ht="16.5" thickTop="1">
      <c r="B28" s="107"/>
      <c r="C28" s="108"/>
      <c r="D28" s="109"/>
      <c r="E28" s="109"/>
      <c r="F28" s="185" t="s">
        <v>297</v>
      </c>
      <c r="G28" s="185"/>
      <c r="H28" s="186" t="s">
        <v>0</v>
      </c>
      <c r="I28" s="186"/>
      <c r="J28" s="186"/>
      <c r="K28" s="186"/>
      <c r="L28" s="186"/>
      <c r="M28" s="186"/>
      <c r="N28" s="186"/>
    </row>
    <row r="29" spans="2:14" ht="15.75">
      <c r="B29" s="110"/>
      <c r="C29" s="111" t="s">
        <v>298</v>
      </c>
      <c r="D29" s="112"/>
      <c r="E29" s="113"/>
      <c r="F29" s="187" t="s">
        <v>299</v>
      </c>
      <c r="G29" s="187"/>
      <c r="H29" s="188" t="s">
        <v>25</v>
      </c>
      <c r="I29" s="188"/>
      <c r="J29" s="188"/>
      <c r="K29" s="188"/>
      <c r="L29" s="188"/>
      <c r="M29" s="188"/>
      <c r="N29" s="188"/>
    </row>
    <row r="30" spans="2:14" ht="15.75">
      <c r="B30" s="114"/>
      <c r="C30" s="115"/>
      <c r="D30" s="113"/>
      <c r="E30" s="113"/>
      <c r="F30" s="189" t="s">
        <v>301</v>
      </c>
      <c r="G30" s="189"/>
      <c r="H30" s="190" t="s">
        <v>454</v>
      </c>
      <c r="I30" s="190"/>
      <c r="J30" s="190"/>
      <c r="K30" s="190"/>
      <c r="L30" s="190"/>
      <c r="M30" s="190"/>
      <c r="N30" s="190"/>
    </row>
    <row r="31" spans="2:14" ht="21" thickBot="1">
      <c r="B31" s="116"/>
      <c r="C31" s="49" t="s">
        <v>373</v>
      </c>
      <c r="D31" s="117"/>
      <c r="E31" s="113"/>
      <c r="F31" s="191" t="s">
        <v>374</v>
      </c>
      <c r="G31" s="191"/>
      <c r="H31" s="192">
        <v>45066</v>
      </c>
      <c r="I31" s="192"/>
      <c r="J31" s="192"/>
      <c r="K31" s="118" t="s">
        <v>375</v>
      </c>
      <c r="L31" s="193"/>
      <c r="M31" s="193"/>
      <c r="N31" s="193"/>
    </row>
    <row r="32" spans="2:14" ht="16.5" thickTop="1">
      <c r="B32" s="119"/>
      <c r="C32" s="120"/>
      <c r="D32" s="113"/>
      <c r="E32" s="113"/>
      <c r="F32" s="121"/>
      <c r="G32" s="120"/>
      <c r="H32" s="120"/>
      <c r="I32" s="122"/>
      <c r="J32" s="123"/>
      <c r="K32" s="124"/>
      <c r="L32" s="124"/>
      <c r="M32" s="124"/>
      <c r="N32" s="125"/>
    </row>
    <row r="33" spans="2:14" ht="16.5" thickBot="1">
      <c r="B33" s="126" t="s">
        <v>304</v>
      </c>
      <c r="C33" s="194" t="s">
        <v>80</v>
      </c>
      <c r="D33" s="194"/>
      <c r="E33" s="127"/>
      <c r="F33" s="128" t="s">
        <v>306</v>
      </c>
      <c r="G33" s="195" t="s">
        <v>388</v>
      </c>
      <c r="H33" s="195"/>
      <c r="I33" s="195"/>
      <c r="J33" s="195"/>
      <c r="K33" s="195"/>
      <c r="L33" s="195"/>
      <c r="M33" s="195"/>
      <c r="N33" s="195"/>
    </row>
    <row r="34" spans="2:14" ht="15">
      <c r="B34" s="129" t="s">
        <v>307</v>
      </c>
      <c r="C34" s="196" t="s">
        <v>443</v>
      </c>
      <c r="D34" s="196"/>
      <c r="E34" s="130"/>
      <c r="F34" s="131" t="s">
        <v>309</v>
      </c>
      <c r="G34" s="197" t="s">
        <v>393</v>
      </c>
      <c r="H34" s="197"/>
      <c r="I34" s="197"/>
      <c r="J34" s="197"/>
      <c r="K34" s="197"/>
      <c r="L34" s="197"/>
      <c r="M34" s="197"/>
      <c r="N34" s="197"/>
    </row>
    <row r="35" spans="2:14" ht="15">
      <c r="B35" s="132" t="s">
        <v>311</v>
      </c>
      <c r="C35" s="198" t="s">
        <v>444</v>
      </c>
      <c r="D35" s="198"/>
      <c r="E35" s="130"/>
      <c r="F35" s="133" t="s">
        <v>313</v>
      </c>
      <c r="G35" s="199" t="s">
        <v>392</v>
      </c>
      <c r="H35" s="199"/>
      <c r="I35" s="199"/>
      <c r="J35" s="199"/>
      <c r="K35" s="199"/>
      <c r="L35" s="199"/>
      <c r="M35" s="199"/>
      <c r="N35" s="199"/>
    </row>
    <row r="36" spans="2:14" ht="15">
      <c r="B36" s="132" t="s">
        <v>380</v>
      </c>
      <c r="C36" s="198" t="s">
        <v>445</v>
      </c>
      <c r="D36" s="198"/>
      <c r="E36" s="130"/>
      <c r="F36" s="134" t="s">
        <v>382</v>
      </c>
      <c r="G36" s="199" t="s">
        <v>446</v>
      </c>
      <c r="H36" s="199"/>
      <c r="I36" s="199"/>
      <c r="J36" s="199"/>
      <c r="K36" s="199"/>
      <c r="L36" s="199"/>
      <c r="M36" s="199"/>
      <c r="N36" s="199"/>
    </row>
    <row r="37" spans="2:14" ht="15.75">
      <c r="B37" s="135"/>
      <c r="C37" s="113"/>
      <c r="D37" s="113"/>
      <c r="E37" s="113"/>
      <c r="F37" s="121"/>
      <c r="G37" s="136"/>
      <c r="H37" s="136"/>
      <c r="I37" s="136"/>
      <c r="J37" s="113"/>
      <c r="K37" s="113"/>
      <c r="L37" s="113"/>
      <c r="M37" s="137"/>
      <c r="N37" s="138"/>
    </row>
    <row r="38" spans="2:14" ht="15.75">
      <c r="B38" s="139" t="s">
        <v>317</v>
      </c>
      <c r="C38" s="113"/>
      <c r="D38" s="113"/>
      <c r="E38" s="113"/>
      <c r="F38" s="140">
        <v>1</v>
      </c>
      <c r="G38" s="140">
        <v>2</v>
      </c>
      <c r="H38" s="140">
        <v>3</v>
      </c>
      <c r="I38" s="140">
        <v>4</v>
      </c>
      <c r="J38" s="140">
        <v>5</v>
      </c>
      <c r="K38" s="200" t="s">
        <v>7</v>
      </c>
      <c r="L38" s="200"/>
      <c r="M38" s="140" t="s">
        <v>318</v>
      </c>
      <c r="N38" s="141" t="s">
        <v>319</v>
      </c>
    </row>
    <row r="39" spans="2:14" ht="15">
      <c r="B39" s="143" t="s">
        <v>320</v>
      </c>
      <c r="C39" s="144" t="str">
        <f>IF(C34&gt;"",C34,"")</f>
        <v>Jesse Sorvoja</v>
      </c>
      <c r="D39" s="144" t="str">
        <f>IF(G34&gt;"",G34,"")</f>
        <v>Haak Tito</v>
      </c>
      <c r="E39" s="145"/>
      <c r="F39" s="146">
        <v>6</v>
      </c>
      <c r="G39" s="146">
        <v>6</v>
      </c>
      <c r="H39" s="146">
        <v>6</v>
      </c>
      <c r="I39" s="146"/>
      <c r="J39" s="146"/>
      <c r="K39" s="147">
        <f>IF(ISBLANK(F39),"",COUNTIF(F39:J39,"&gt;=0"))</f>
        <v>3</v>
      </c>
      <c r="L39" s="148">
        <f>IF(ISBLANK(F39),"",(IF(LEFT(F39,1)="-",1,0)+IF(LEFT(G39,1)="-",1,0)+IF(LEFT(H39,1)="-",1,0)+IF(LEFT(I39,1)="-",1,0)+IF(LEFT(J39,1)="-",1,0)))</f>
        <v>0</v>
      </c>
      <c r="M39" s="149">
        <f aca="true" t="shared" si="1" ref="M39:N43">IF(K39=3,1,"")</f>
        <v>1</v>
      </c>
      <c r="N39" s="149">
        <f t="shared" si="1"/>
      </c>
    </row>
    <row r="40" spans="2:14" ht="15">
      <c r="B40" s="143" t="s">
        <v>321</v>
      </c>
      <c r="C40" s="144" t="str">
        <f>IF(C35&gt;"",C35,"")</f>
        <v>Juuso Sorvoja</v>
      </c>
      <c r="D40" s="144" t="str">
        <f>IF(G35&gt;"",G35,"")</f>
        <v>Kallio Otto</v>
      </c>
      <c r="E40" s="145"/>
      <c r="F40" s="146">
        <v>2</v>
      </c>
      <c r="G40" s="146">
        <v>4</v>
      </c>
      <c r="H40" s="146">
        <v>6</v>
      </c>
      <c r="I40" s="146"/>
      <c r="J40" s="146"/>
      <c r="K40" s="147">
        <f>IF(ISBLANK(F40),"",COUNTIF(F40:J40,"&gt;=0"))</f>
        <v>3</v>
      </c>
      <c r="L40" s="148">
        <f>IF(ISBLANK(F40),"",(IF(LEFT(F40,1)="-",1,0)+IF(LEFT(G40,1)="-",1,0)+IF(LEFT(H40,1)="-",1,0)+IF(LEFT(I40,1)="-",1,0)+IF(LEFT(J40,1)="-",1,0)))</f>
        <v>0</v>
      </c>
      <c r="M40" s="149">
        <f t="shared" si="1"/>
        <v>1</v>
      </c>
      <c r="N40" s="149">
        <f t="shared" si="1"/>
      </c>
    </row>
    <row r="41" spans="2:14" ht="15">
      <c r="B41" s="143" t="s">
        <v>384</v>
      </c>
      <c r="C41" s="144" t="str">
        <f>IF(C36&gt;"",C36,"")</f>
        <v>Heikki Lauri</v>
      </c>
      <c r="D41" s="144" t="str">
        <f>IF(G36&gt;"",G36,"")</f>
        <v>Savela Kasperi </v>
      </c>
      <c r="E41" s="145"/>
      <c r="F41" s="146">
        <v>5</v>
      </c>
      <c r="G41" s="146">
        <v>3</v>
      </c>
      <c r="H41" s="146">
        <v>5</v>
      </c>
      <c r="I41" s="146"/>
      <c r="J41" s="146"/>
      <c r="K41" s="147">
        <f>IF(ISBLANK(F41),"",COUNTIF(F41:J41,"&gt;=0"))</f>
        <v>3</v>
      </c>
      <c r="L41" s="148">
        <f>IF(ISBLANK(F41),"",(IF(LEFT(F41,1)="-",1,0)+IF(LEFT(G41,1)="-",1,0)+IF(LEFT(H41,1)="-",1,0)+IF(LEFT(I41,1)="-",1,0)+IF(LEFT(J41,1)="-",1,0)))</f>
        <v>0</v>
      </c>
      <c r="M41" s="149">
        <f t="shared" si="1"/>
        <v>1</v>
      </c>
      <c r="N41" s="149">
        <f t="shared" si="1"/>
      </c>
    </row>
    <row r="42" spans="2:14" ht="15">
      <c r="B42" s="143" t="s">
        <v>323</v>
      </c>
      <c r="C42" s="144" t="str">
        <f>IF(C34&gt;"",C34,"")</f>
        <v>Jesse Sorvoja</v>
      </c>
      <c r="D42" s="144" t="str">
        <f>IF(G35&gt;"",G35,"")</f>
        <v>Kallio Otto</v>
      </c>
      <c r="E42" s="145"/>
      <c r="F42" s="146"/>
      <c r="G42" s="146"/>
      <c r="H42" s="146"/>
      <c r="I42" s="146"/>
      <c r="J42" s="146"/>
      <c r="K42" s="147">
        <f>IF(ISBLANK(F42),"",COUNTIF(F42:J42,"&gt;=0"))</f>
      </c>
      <c r="L42" s="148">
        <f>IF(ISBLANK(F42),"",(IF(LEFT(F42,1)="-",1,0)+IF(LEFT(G42,1)="-",1,0)+IF(LEFT(H42,1)="-",1,0)+IF(LEFT(I42,1)="-",1,0)+IF(LEFT(J42,1)="-",1,0)))</f>
      </c>
      <c r="M42" s="149">
        <f t="shared" si="1"/>
      </c>
      <c r="N42" s="149">
        <f t="shared" si="1"/>
      </c>
    </row>
    <row r="43" spans="2:14" ht="15">
      <c r="B43" s="143" t="s">
        <v>324</v>
      </c>
      <c r="C43" s="144" t="str">
        <f>IF(C35&gt;"",C35,"")</f>
        <v>Juuso Sorvoja</v>
      </c>
      <c r="D43" s="144" t="str">
        <f>IF(G34&gt;"",G34,"")</f>
        <v>Haak Tito</v>
      </c>
      <c r="E43" s="145"/>
      <c r="F43" s="146"/>
      <c r="G43" s="146"/>
      <c r="H43" s="146"/>
      <c r="I43" s="146"/>
      <c r="J43" s="146"/>
      <c r="K43" s="147">
        <f>IF(ISBLANK(F43),"",COUNTIF(F43:J43,"&gt;=0"))</f>
      </c>
      <c r="L43" s="148">
        <f>IF(ISBLANK(F43),"",(IF(LEFT(F43,1)="-",1,0)+IF(LEFT(G43,1)="-",1,0)+IF(LEFT(H43,1)="-",1,0)+IF(LEFT(I43,1)="-",1,0)+IF(LEFT(J43,1)="-",1,0)))</f>
      </c>
      <c r="M43" s="149">
        <f t="shared" si="1"/>
      </c>
      <c r="N43" s="149">
        <f t="shared" si="1"/>
      </c>
    </row>
    <row r="44" spans="2:14" ht="15.75">
      <c r="B44" s="135"/>
      <c r="C44" s="113"/>
      <c r="D44" s="113"/>
      <c r="E44" s="113"/>
      <c r="F44" s="113"/>
      <c r="G44" s="113"/>
      <c r="H44" s="113"/>
      <c r="I44" s="201" t="s">
        <v>325</v>
      </c>
      <c r="J44" s="201"/>
      <c r="K44" s="150">
        <f>SUM(K39:K43)</f>
        <v>9</v>
      </c>
      <c r="L44" s="150">
        <f>SUM(L39:L43)</f>
        <v>0</v>
      </c>
      <c r="M44" s="150">
        <f>SUM(M39:M43)</f>
        <v>3</v>
      </c>
      <c r="N44" s="150">
        <f>SUM(N39:N43)</f>
        <v>0</v>
      </c>
    </row>
    <row r="45" spans="2:14" ht="15.75">
      <c r="B45" s="151" t="s">
        <v>326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52"/>
    </row>
    <row r="46" spans="2:14" ht="15.75">
      <c r="B46" s="153" t="s">
        <v>327</v>
      </c>
      <c r="C46" s="154"/>
      <c r="D46" s="154" t="s">
        <v>328</v>
      </c>
      <c r="E46" s="155"/>
      <c r="F46" s="154"/>
      <c r="G46" s="154" t="s">
        <v>32</v>
      </c>
      <c r="H46" s="155"/>
      <c r="I46" s="154"/>
      <c r="J46" s="156" t="s">
        <v>329</v>
      </c>
      <c r="K46" s="117"/>
      <c r="L46" s="113"/>
      <c r="M46" s="113"/>
      <c r="N46" s="152"/>
    </row>
    <row r="47" spans="2:14" ht="18.75" thickBot="1">
      <c r="B47" s="135"/>
      <c r="C47" s="113"/>
      <c r="D47" s="113"/>
      <c r="E47" s="113"/>
      <c r="F47" s="113"/>
      <c r="G47" s="113"/>
      <c r="H47" s="113"/>
      <c r="I47" s="113"/>
      <c r="J47" s="202" t="str">
        <f>IF(M44=3,C33,IF(N44=3,G33,""))</f>
        <v>PT-60</v>
      </c>
      <c r="K47" s="202"/>
      <c r="L47" s="202"/>
      <c r="M47" s="202"/>
      <c r="N47" s="202"/>
    </row>
    <row r="48" spans="2:14" ht="18.75" thickBot="1">
      <c r="B48" s="157"/>
      <c r="C48" s="158"/>
      <c r="D48" s="158"/>
      <c r="E48" s="158"/>
      <c r="F48" s="158"/>
      <c r="G48" s="158"/>
      <c r="H48" s="158"/>
      <c r="I48" s="158"/>
      <c r="J48" s="159"/>
      <c r="K48" s="159"/>
      <c r="L48" s="159"/>
      <c r="M48" s="159"/>
      <c r="N48" s="160"/>
    </row>
    <row r="49" ht="16.5" thickBot="1" thickTop="1"/>
    <row r="50" spans="2:14" ht="16.5" thickTop="1">
      <c r="B50" s="107"/>
      <c r="C50" s="108"/>
      <c r="D50" s="109"/>
      <c r="E50" s="109"/>
      <c r="F50" s="185" t="s">
        <v>297</v>
      </c>
      <c r="G50" s="185"/>
      <c r="H50" s="186" t="s">
        <v>0</v>
      </c>
      <c r="I50" s="186"/>
      <c r="J50" s="186"/>
      <c r="K50" s="186"/>
      <c r="L50" s="186"/>
      <c r="M50" s="186"/>
      <c r="N50" s="186"/>
    </row>
    <row r="51" spans="2:14" ht="15.75">
      <c r="B51" s="110"/>
      <c r="C51" s="111" t="s">
        <v>298</v>
      </c>
      <c r="D51" s="112"/>
      <c r="E51" s="113"/>
      <c r="F51" s="187" t="s">
        <v>299</v>
      </c>
      <c r="G51" s="187"/>
      <c r="H51" s="188" t="s">
        <v>25</v>
      </c>
      <c r="I51" s="188"/>
      <c r="J51" s="188"/>
      <c r="K51" s="188"/>
      <c r="L51" s="188"/>
      <c r="M51" s="188"/>
      <c r="N51" s="188"/>
    </row>
    <row r="52" spans="2:14" ht="15.75">
      <c r="B52" s="114"/>
      <c r="C52" s="115"/>
      <c r="D52" s="113"/>
      <c r="E52" s="113"/>
      <c r="F52" s="189" t="s">
        <v>301</v>
      </c>
      <c r="G52" s="189"/>
      <c r="H52" s="190" t="s">
        <v>454</v>
      </c>
      <c r="I52" s="190"/>
      <c r="J52" s="190"/>
      <c r="K52" s="190"/>
      <c r="L52" s="190"/>
      <c r="M52" s="190"/>
      <c r="N52" s="190"/>
    </row>
    <row r="53" spans="2:14" ht="21" thickBot="1">
      <c r="B53" s="116"/>
      <c r="C53" s="49" t="s">
        <v>373</v>
      </c>
      <c r="D53" s="117"/>
      <c r="E53" s="113"/>
      <c r="F53" s="191" t="s">
        <v>374</v>
      </c>
      <c r="G53" s="191"/>
      <c r="H53" s="192">
        <v>45066</v>
      </c>
      <c r="I53" s="192"/>
      <c r="J53" s="192"/>
      <c r="K53" s="118" t="s">
        <v>375</v>
      </c>
      <c r="L53" s="193"/>
      <c r="M53" s="193"/>
      <c r="N53" s="193"/>
    </row>
    <row r="54" spans="2:14" ht="16.5" thickTop="1">
      <c r="B54" s="119"/>
      <c r="C54" s="120"/>
      <c r="D54" s="113"/>
      <c r="E54" s="113"/>
      <c r="F54" s="121"/>
      <c r="G54" s="120"/>
      <c r="H54" s="120"/>
      <c r="I54" s="122"/>
      <c r="J54" s="123"/>
      <c r="K54" s="124"/>
      <c r="L54" s="124"/>
      <c r="M54" s="124"/>
      <c r="N54" s="125"/>
    </row>
    <row r="55" spans="2:14" ht="16.5" thickBot="1">
      <c r="B55" s="126" t="s">
        <v>304</v>
      </c>
      <c r="C55" s="194" t="s">
        <v>388</v>
      </c>
      <c r="D55" s="194"/>
      <c r="E55" s="127"/>
      <c r="F55" s="128" t="s">
        <v>306</v>
      </c>
      <c r="G55" s="195" t="s">
        <v>394</v>
      </c>
      <c r="H55" s="195"/>
      <c r="I55" s="195"/>
      <c r="J55" s="195"/>
      <c r="K55" s="195"/>
      <c r="L55" s="195"/>
      <c r="M55" s="195"/>
      <c r="N55" s="195"/>
    </row>
    <row r="56" spans="2:14" ht="15">
      <c r="B56" s="129" t="s">
        <v>307</v>
      </c>
      <c r="C56" s="196" t="s">
        <v>390</v>
      </c>
      <c r="D56" s="196"/>
      <c r="E56" s="130"/>
      <c r="F56" s="131" t="s">
        <v>309</v>
      </c>
      <c r="G56" s="197" t="s">
        <v>397</v>
      </c>
      <c r="H56" s="197"/>
      <c r="I56" s="197"/>
      <c r="J56" s="197"/>
      <c r="K56" s="197"/>
      <c r="L56" s="197"/>
      <c r="M56" s="197"/>
      <c r="N56" s="197"/>
    </row>
    <row r="57" spans="2:14" ht="15">
      <c r="B57" s="132" t="s">
        <v>311</v>
      </c>
      <c r="C57" s="198" t="s">
        <v>392</v>
      </c>
      <c r="D57" s="198"/>
      <c r="E57" s="130"/>
      <c r="F57" s="133" t="s">
        <v>313</v>
      </c>
      <c r="G57" s="199" t="s">
        <v>396</v>
      </c>
      <c r="H57" s="199"/>
      <c r="I57" s="199"/>
      <c r="J57" s="199"/>
      <c r="K57" s="199"/>
      <c r="L57" s="199"/>
      <c r="M57" s="199"/>
      <c r="N57" s="199"/>
    </row>
    <row r="58" spans="2:14" ht="15">
      <c r="B58" s="132" t="s">
        <v>380</v>
      </c>
      <c r="C58" s="198" t="s">
        <v>447</v>
      </c>
      <c r="D58" s="198"/>
      <c r="E58" s="130"/>
      <c r="F58" s="134" t="s">
        <v>382</v>
      </c>
      <c r="G58" s="199" t="s">
        <v>399</v>
      </c>
      <c r="H58" s="199"/>
      <c r="I58" s="199"/>
      <c r="J58" s="199"/>
      <c r="K58" s="199"/>
      <c r="L58" s="199"/>
      <c r="M58" s="199"/>
      <c r="N58" s="199"/>
    </row>
    <row r="59" spans="2:14" ht="15.75">
      <c r="B59" s="135"/>
      <c r="C59" s="113"/>
      <c r="D59" s="113"/>
      <c r="E59" s="113"/>
      <c r="F59" s="121"/>
      <c r="G59" s="136"/>
      <c r="H59" s="136"/>
      <c r="I59" s="136"/>
      <c r="J59" s="113"/>
      <c r="K59" s="113"/>
      <c r="L59" s="113"/>
      <c r="M59" s="137"/>
      <c r="N59" s="138"/>
    </row>
    <row r="60" spans="2:14" ht="15.75">
      <c r="B60" s="139" t="s">
        <v>317</v>
      </c>
      <c r="C60" s="113"/>
      <c r="D60" s="113"/>
      <c r="E60" s="113"/>
      <c r="F60" s="140">
        <v>1</v>
      </c>
      <c r="G60" s="140">
        <v>2</v>
      </c>
      <c r="H60" s="140">
        <v>3</v>
      </c>
      <c r="I60" s="140">
        <v>4</v>
      </c>
      <c r="J60" s="140">
        <v>5</v>
      </c>
      <c r="K60" s="200" t="s">
        <v>7</v>
      </c>
      <c r="L60" s="200"/>
      <c r="M60" s="140" t="s">
        <v>318</v>
      </c>
      <c r="N60" s="141" t="s">
        <v>319</v>
      </c>
    </row>
    <row r="61" spans="2:14" ht="15">
      <c r="B61" s="143" t="s">
        <v>320</v>
      </c>
      <c r="C61" s="144" t="str">
        <f>IF(C56&gt;"",C56,"")</f>
        <v>Jokitalo Roni</v>
      </c>
      <c r="D61" s="144" t="str">
        <f>IF(G56&gt;"",G56,"")</f>
        <v>Lampinen Kaarlo</v>
      </c>
      <c r="E61" s="145"/>
      <c r="F61" s="146">
        <v>-1</v>
      </c>
      <c r="G61" s="146">
        <v>-3</v>
      </c>
      <c r="H61" s="146">
        <v>-7</v>
      </c>
      <c r="I61" s="146"/>
      <c r="J61" s="146"/>
      <c r="K61" s="147">
        <f>IF(ISBLANK(F61),"",COUNTIF(F61:J61,"&gt;=0"))</f>
        <v>0</v>
      </c>
      <c r="L61" s="148">
        <f>IF(ISBLANK(F61),"",(IF(LEFT(F61,1)="-",1,0)+IF(LEFT(G61,1)="-",1,0)+IF(LEFT(H61,1)="-",1,0)+IF(LEFT(I61,1)="-",1,0)+IF(LEFT(J61,1)="-",1,0)))</f>
        <v>3</v>
      </c>
      <c r="M61" s="149">
        <f aca="true" t="shared" si="2" ref="M61:N65">IF(K61=3,1,"")</f>
      </c>
      <c r="N61" s="149">
        <f t="shared" si="2"/>
        <v>1</v>
      </c>
    </row>
    <row r="62" spans="2:14" ht="15">
      <c r="B62" s="143" t="s">
        <v>321</v>
      </c>
      <c r="C62" s="144" t="str">
        <f>IF(C57&gt;"",C57,"")</f>
        <v>Kallio Otto</v>
      </c>
      <c r="D62" s="144" t="str">
        <f>IF(G57&gt;"",G57,"")</f>
        <v>Savola Onni</v>
      </c>
      <c r="E62" s="145"/>
      <c r="F62" s="146">
        <v>8</v>
      </c>
      <c r="G62" s="146">
        <v>4</v>
      </c>
      <c r="H62" s="146">
        <v>8</v>
      </c>
      <c r="I62" s="146"/>
      <c r="J62" s="146"/>
      <c r="K62" s="147">
        <f>IF(ISBLANK(F62),"",COUNTIF(F62:J62,"&gt;=0"))</f>
        <v>3</v>
      </c>
      <c r="L62" s="148">
        <f>IF(ISBLANK(F62),"",(IF(LEFT(F62,1)="-",1,0)+IF(LEFT(G62,1)="-",1,0)+IF(LEFT(H62,1)="-",1,0)+IF(LEFT(I62,1)="-",1,0)+IF(LEFT(J62,1)="-",1,0)))</f>
        <v>0</v>
      </c>
      <c r="M62" s="149">
        <f t="shared" si="2"/>
        <v>1</v>
      </c>
      <c r="N62" s="149">
        <f t="shared" si="2"/>
      </c>
    </row>
    <row r="63" spans="2:14" ht="15">
      <c r="B63" s="143" t="s">
        <v>384</v>
      </c>
      <c r="C63" s="144" t="str">
        <f>IF(C58&gt;"",C58,"")</f>
        <v>Savela Kasperi</v>
      </c>
      <c r="D63" s="144" t="str">
        <f>IF(G58&gt;"",G58,"")</f>
        <v>Tervaskanto Manu</v>
      </c>
      <c r="E63" s="145"/>
      <c r="F63" s="146">
        <v>-9</v>
      </c>
      <c r="G63" s="146">
        <v>-5</v>
      </c>
      <c r="H63" s="146">
        <v>13</v>
      </c>
      <c r="I63" s="146">
        <v>-4</v>
      </c>
      <c r="J63" s="146"/>
      <c r="K63" s="147">
        <f>IF(ISBLANK(F63),"",COUNTIF(F63:J63,"&gt;=0"))</f>
        <v>1</v>
      </c>
      <c r="L63" s="148">
        <f>IF(ISBLANK(F63),"",(IF(LEFT(F63,1)="-",1,0)+IF(LEFT(G63,1)="-",1,0)+IF(LEFT(H63,1)="-",1,0)+IF(LEFT(I63,1)="-",1,0)+IF(LEFT(J63,1)="-",1,0)))</f>
        <v>3</v>
      </c>
      <c r="M63" s="149">
        <f t="shared" si="2"/>
      </c>
      <c r="N63" s="149">
        <f t="shared" si="2"/>
        <v>1</v>
      </c>
    </row>
    <row r="64" spans="2:14" ht="15">
      <c r="B64" s="143" t="s">
        <v>323</v>
      </c>
      <c r="C64" s="144" t="str">
        <f>IF(C56&gt;"",C56,"")</f>
        <v>Jokitalo Roni</v>
      </c>
      <c r="D64" s="144" t="str">
        <f>IF(G57&gt;"",G57,"")</f>
        <v>Savola Onni</v>
      </c>
      <c r="E64" s="145"/>
      <c r="F64" s="146">
        <v>-9</v>
      </c>
      <c r="G64" s="146">
        <v>-10</v>
      </c>
      <c r="H64" s="146">
        <v>-10</v>
      </c>
      <c r="I64" s="146"/>
      <c r="J64" s="146"/>
      <c r="K64" s="147">
        <f>IF(ISBLANK(F64),"",COUNTIF(F64:J64,"&gt;=0"))</f>
        <v>0</v>
      </c>
      <c r="L64" s="148">
        <f>IF(ISBLANK(F64),"",(IF(LEFT(F64,1)="-",1,0)+IF(LEFT(G64,1)="-",1,0)+IF(LEFT(H64,1)="-",1,0)+IF(LEFT(I64,1)="-",1,0)+IF(LEFT(J64,1)="-",1,0)))</f>
        <v>3</v>
      </c>
      <c r="M64" s="149">
        <f t="shared" si="2"/>
      </c>
      <c r="N64" s="149">
        <f t="shared" si="2"/>
        <v>1</v>
      </c>
    </row>
    <row r="65" spans="2:14" ht="15">
      <c r="B65" s="143" t="s">
        <v>324</v>
      </c>
      <c r="C65" s="144" t="str">
        <f>IF(C57&gt;"",C57,"")</f>
        <v>Kallio Otto</v>
      </c>
      <c r="D65" s="144" t="str">
        <f>IF(G56&gt;"",G56,"")</f>
        <v>Lampinen Kaarlo</v>
      </c>
      <c r="E65" s="145"/>
      <c r="F65" s="146"/>
      <c r="G65" s="146"/>
      <c r="H65" s="146"/>
      <c r="I65" s="146"/>
      <c r="J65" s="146"/>
      <c r="K65" s="147">
        <f>IF(ISBLANK(F65),"",COUNTIF(F65:J65,"&gt;=0"))</f>
      </c>
      <c r="L65" s="148">
        <f>IF(ISBLANK(F65),"",(IF(LEFT(F65,1)="-",1,0)+IF(LEFT(G65,1)="-",1,0)+IF(LEFT(H65,1)="-",1,0)+IF(LEFT(I65,1)="-",1,0)+IF(LEFT(J65,1)="-",1,0)))</f>
      </c>
      <c r="M65" s="149">
        <f t="shared" si="2"/>
      </c>
      <c r="N65" s="149">
        <f t="shared" si="2"/>
      </c>
    </row>
    <row r="66" spans="2:14" ht="15.75">
      <c r="B66" s="135"/>
      <c r="C66" s="113"/>
      <c r="D66" s="113"/>
      <c r="E66" s="113"/>
      <c r="F66" s="113"/>
      <c r="G66" s="113"/>
      <c r="H66" s="113"/>
      <c r="I66" s="201" t="s">
        <v>325</v>
      </c>
      <c r="J66" s="201"/>
      <c r="K66" s="150">
        <f>SUM(K61:K65)</f>
        <v>4</v>
      </c>
      <c r="L66" s="150">
        <f>SUM(L61:L65)</f>
        <v>9</v>
      </c>
      <c r="M66" s="150">
        <f>SUM(M61:M65)</f>
        <v>1</v>
      </c>
      <c r="N66" s="150">
        <f>SUM(N61:N65)</f>
        <v>3</v>
      </c>
    </row>
    <row r="67" spans="2:14" ht="15.75">
      <c r="B67" s="151" t="s">
        <v>326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52"/>
    </row>
    <row r="68" spans="2:14" ht="15.75">
      <c r="B68" s="153" t="s">
        <v>327</v>
      </c>
      <c r="C68" s="154"/>
      <c r="D68" s="154" t="s">
        <v>328</v>
      </c>
      <c r="E68" s="155"/>
      <c r="F68" s="154"/>
      <c r="G68" s="154" t="s">
        <v>32</v>
      </c>
      <c r="H68" s="155"/>
      <c r="I68" s="154"/>
      <c r="J68" s="156" t="s">
        <v>329</v>
      </c>
      <c r="K68" s="117"/>
      <c r="L68" s="113"/>
      <c r="M68" s="113"/>
      <c r="N68" s="152"/>
    </row>
    <row r="69" spans="2:14" ht="18.75" thickBot="1">
      <c r="B69" s="135"/>
      <c r="C69" s="113"/>
      <c r="D69" s="113"/>
      <c r="E69" s="113"/>
      <c r="F69" s="113"/>
      <c r="G69" s="113"/>
      <c r="H69" s="113"/>
      <c r="I69" s="113"/>
      <c r="J69" s="202" t="str">
        <f>IF(M66=3,C55,IF(N66=3,G55,""))</f>
        <v>OPT-86 5</v>
      </c>
      <c r="K69" s="202"/>
      <c r="L69" s="202"/>
      <c r="M69" s="202"/>
      <c r="N69" s="202"/>
    </row>
    <row r="70" spans="2:14" ht="18.75" thickBot="1">
      <c r="B70" s="157"/>
      <c r="C70" s="158"/>
      <c r="D70" s="158"/>
      <c r="E70" s="158"/>
      <c r="F70" s="158"/>
      <c r="G70" s="158"/>
      <c r="H70" s="158"/>
      <c r="I70" s="158"/>
      <c r="J70" s="159"/>
      <c r="K70" s="159"/>
      <c r="L70" s="159"/>
      <c r="M70" s="159"/>
      <c r="N70" s="160"/>
    </row>
    <row r="71" ht="15.75" thickTop="1"/>
  </sheetData>
  <sheetProtection/>
  <mergeCells count="60">
    <mergeCell ref="J69:N69"/>
    <mergeCell ref="C57:D57"/>
    <mergeCell ref="G57:N57"/>
    <mergeCell ref="C58:D58"/>
    <mergeCell ref="G58:N58"/>
    <mergeCell ref="K60:L60"/>
    <mergeCell ref="I66:J66"/>
    <mergeCell ref="F53:G53"/>
    <mergeCell ref="H53:J53"/>
    <mergeCell ref="L53:N53"/>
    <mergeCell ref="C55:D55"/>
    <mergeCell ref="G55:N55"/>
    <mergeCell ref="C56:D56"/>
    <mergeCell ref="G56:N56"/>
    <mergeCell ref="J47:N47"/>
    <mergeCell ref="F50:G50"/>
    <mergeCell ref="H50:N50"/>
    <mergeCell ref="F51:G51"/>
    <mergeCell ref="H51:N51"/>
    <mergeCell ref="F52:G52"/>
    <mergeCell ref="H52:N52"/>
    <mergeCell ref="C35:D35"/>
    <mergeCell ref="G35:N35"/>
    <mergeCell ref="C36:D36"/>
    <mergeCell ref="G36:N36"/>
    <mergeCell ref="K38:L38"/>
    <mergeCell ref="I44:J44"/>
    <mergeCell ref="F31:G31"/>
    <mergeCell ref="H31:J31"/>
    <mergeCell ref="L31:N31"/>
    <mergeCell ref="C33:D33"/>
    <mergeCell ref="G33:N33"/>
    <mergeCell ref="C34:D34"/>
    <mergeCell ref="G34:N34"/>
    <mergeCell ref="J22:N22"/>
    <mergeCell ref="F28:G28"/>
    <mergeCell ref="H28:N28"/>
    <mergeCell ref="F29:G29"/>
    <mergeCell ref="H29:N29"/>
    <mergeCell ref="F30:G30"/>
    <mergeCell ref="H30:N30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4.28125" style="0" customWidth="1"/>
    <col min="4" max="4" width="17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120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121</v>
      </c>
      <c r="C7" s="15" t="s">
        <v>122</v>
      </c>
      <c r="D7" s="15" t="s">
        <v>123</v>
      </c>
      <c r="E7" s="15" t="s">
        <v>10</v>
      </c>
      <c r="F7" s="15" t="s">
        <v>124</v>
      </c>
      <c r="G7" s="15" t="s">
        <v>125</v>
      </c>
      <c r="H7" s="15" t="s">
        <v>15</v>
      </c>
      <c r="I7" s="16"/>
      <c r="J7" s="17"/>
    </row>
    <row r="8" spans="1:10" ht="14.25" customHeight="1">
      <c r="A8" s="15" t="s">
        <v>15</v>
      </c>
      <c r="B8" s="15" t="s">
        <v>45</v>
      </c>
      <c r="C8" s="15" t="s">
        <v>126</v>
      </c>
      <c r="D8" s="15" t="s">
        <v>127</v>
      </c>
      <c r="E8" s="15" t="s">
        <v>15</v>
      </c>
      <c r="F8" s="15" t="s">
        <v>128</v>
      </c>
      <c r="G8" s="15" t="s">
        <v>129</v>
      </c>
      <c r="H8" s="15" t="s">
        <v>10</v>
      </c>
      <c r="I8" s="16"/>
      <c r="J8" s="17"/>
    </row>
    <row r="9" spans="1:10" ht="14.25" customHeight="1">
      <c r="A9" s="15" t="s">
        <v>14</v>
      </c>
      <c r="B9" s="15" t="s">
        <v>130</v>
      </c>
      <c r="C9" s="15" t="s">
        <v>131</v>
      </c>
      <c r="D9" s="15" t="s">
        <v>132</v>
      </c>
      <c r="E9" s="15" t="s">
        <v>133</v>
      </c>
      <c r="F9" s="15" t="s">
        <v>134</v>
      </c>
      <c r="G9" s="15" t="s">
        <v>135</v>
      </c>
      <c r="H9" s="15" t="s">
        <v>14</v>
      </c>
      <c r="I9" s="16"/>
      <c r="J9" s="17"/>
    </row>
    <row r="10" spans="1:10" ht="14.25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26</v>
      </c>
      <c r="E12" s="15" t="s">
        <v>27</v>
      </c>
      <c r="F12" s="15" t="s">
        <v>28</v>
      </c>
      <c r="G12" s="15" t="s">
        <v>29</v>
      </c>
      <c r="H12" s="15" t="s">
        <v>30</v>
      </c>
      <c r="I12" s="15" t="s">
        <v>31</v>
      </c>
      <c r="J12" s="15" t="s">
        <v>32</v>
      </c>
    </row>
    <row r="13" spans="1:10" ht="14.25" customHeight="1">
      <c r="A13" s="17"/>
      <c r="B13" s="21"/>
      <c r="C13" s="15" t="s">
        <v>33</v>
      </c>
      <c r="D13" s="15" t="s">
        <v>136</v>
      </c>
      <c r="E13" s="15" t="s">
        <v>137</v>
      </c>
      <c r="F13" s="15" t="s">
        <v>138</v>
      </c>
      <c r="G13" s="15"/>
      <c r="H13" s="15"/>
      <c r="I13" s="15" t="s">
        <v>36</v>
      </c>
      <c r="J13" s="15" t="s">
        <v>22</v>
      </c>
    </row>
    <row r="14" spans="1:10" ht="14.25" customHeight="1">
      <c r="A14" s="17"/>
      <c r="B14" s="21"/>
      <c r="C14" s="15" t="s">
        <v>35</v>
      </c>
      <c r="D14" s="15"/>
      <c r="E14" s="15"/>
      <c r="F14" s="15"/>
      <c r="G14" s="15"/>
      <c r="H14" s="15"/>
      <c r="I14" s="15"/>
      <c r="J14" s="15" t="s">
        <v>14</v>
      </c>
    </row>
    <row r="15" spans="1:10" ht="14.25" customHeight="1">
      <c r="A15" s="17"/>
      <c r="B15" s="21"/>
      <c r="C15" s="15" t="s">
        <v>37</v>
      </c>
      <c r="D15" s="15"/>
      <c r="E15" s="15"/>
      <c r="F15" s="15"/>
      <c r="G15" s="15"/>
      <c r="H15" s="15"/>
      <c r="I15" s="15"/>
      <c r="J15" s="15" t="s">
        <v>15</v>
      </c>
    </row>
    <row r="16" spans="1:10" ht="14.25" customHeight="1">
      <c r="A16" s="17"/>
      <c r="B16" s="21"/>
      <c r="C16" s="15" t="s">
        <v>34</v>
      </c>
      <c r="D16" s="15" t="s">
        <v>139</v>
      </c>
      <c r="E16" s="15" t="s">
        <v>137</v>
      </c>
      <c r="F16" s="15" t="s">
        <v>139</v>
      </c>
      <c r="G16" s="15"/>
      <c r="H16" s="15"/>
      <c r="I16" s="15" t="s">
        <v>36</v>
      </c>
      <c r="J16" s="15" t="s">
        <v>22</v>
      </c>
    </row>
    <row r="17" spans="1:10" ht="14.25" customHeight="1">
      <c r="A17" s="17"/>
      <c r="B17" s="21"/>
      <c r="C17" s="15" t="s">
        <v>39</v>
      </c>
      <c r="D17" s="15" t="s">
        <v>140</v>
      </c>
      <c r="E17" s="15" t="s">
        <v>141</v>
      </c>
      <c r="F17" s="15" t="s">
        <v>142</v>
      </c>
      <c r="G17" s="15" t="s">
        <v>143</v>
      </c>
      <c r="H17" s="15"/>
      <c r="I17" s="15" t="s">
        <v>33</v>
      </c>
      <c r="J17" s="15" t="s">
        <v>14</v>
      </c>
    </row>
    <row r="18" spans="1:10" ht="14.25" customHeight="1">
      <c r="A18" s="17"/>
      <c r="B18" s="21"/>
      <c r="C18" s="15" t="s">
        <v>40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41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144</v>
      </c>
      <c r="C21" s="15" t="s">
        <v>145</v>
      </c>
      <c r="D21" s="15" t="s">
        <v>127</v>
      </c>
      <c r="E21" s="15" t="s">
        <v>14</v>
      </c>
      <c r="F21" s="15" t="s">
        <v>146</v>
      </c>
      <c r="G21" s="15" t="s">
        <v>147</v>
      </c>
      <c r="H21" s="15" t="s">
        <v>10</v>
      </c>
      <c r="I21" s="16"/>
      <c r="J21" s="17"/>
    </row>
    <row r="22" spans="1:10" ht="14.25" customHeight="1">
      <c r="A22" s="15" t="s">
        <v>15</v>
      </c>
      <c r="B22" s="15" t="s">
        <v>148</v>
      </c>
      <c r="C22" s="15" t="s">
        <v>149</v>
      </c>
      <c r="D22" s="15" t="s">
        <v>123</v>
      </c>
      <c r="E22" s="15" t="s">
        <v>15</v>
      </c>
      <c r="F22" s="15" t="s">
        <v>150</v>
      </c>
      <c r="G22" s="15" t="s">
        <v>151</v>
      </c>
      <c r="H22" s="15" t="s">
        <v>15</v>
      </c>
      <c r="I22" s="16"/>
      <c r="J22" s="17"/>
    </row>
    <row r="23" spans="1:10" ht="14.25" customHeight="1">
      <c r="A23" s="15" t="s">
        <v>14</v>
      </c>
      <c r="B23" s="15" t="s">
        <v>49</v>
      </c>
      <c r="C23" s="15" t="s">
        <v>152</v>
      </c>
      <c r="D23" s="15" t="s">
        <v>132</v>
      </c>
      <c r="E23" s="15" t="s">
        <v>133</v>
      </c>
      <c r="F23" s="15" t="s">
        <v>153</v>
      </c>
      <c r="G23" s="15" t="s">
        <v>154</v>
      </c>
      <c r="H23" s="15" t="s">
        <v>22</v>
      </c>
      <c r="I23" s="16"/>
      <c r="J23" s="17"/>
    </row>
    <row r="24" spans="1:10" ht="14.25" customHeight="1">
      <c r="A24" s="15" t="s">
        <v>22</v>
      </c>
      <c r="B24" s="15" t="s">
        <v>155</v>
      </c>
      <c r="C24" s="15" t="s">
        <v>156</v>
      </c>
      <c r="D24" s="15" t="s">
        <v>123</v>
      </c>
      <c r="E24" s="15" t="s">
        <v>10</v>
      </c>
      <c r="F24" s="15" t="s">
        <v>157</v>
      </c>
      <c r="G24" s="15" t="s">
        <v>158</v>
      </c>
      <c r="H24" s="15" t="s">
        <v>14</v>
      </c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26</v>
      </c>
      <c r="E26" s="15" t="s">
        <v>27</v>
      </c>
      <c r="F26" s="15" t="s">
        <v>28</v>
      </c>
      <c r="G26" s="15" t="s">
        <v>29</v>
      </c>
      <c r="H26" s="15" t="s">
        <v>30</v>
      </c>
      <c r="I26" s="15" t="s">
        <v>31</v>
      </c>
      <c r="J26" s="15" t="s">
        <v>32</v>
      </c>
    </row>
    <row r="27" spans="1:10" ht="14.25" customHeight="1">
      <c r="A27" s="17"/>
      <c r="B27" s="21"/>
      <c r="C27" s="15" t="s">
        <v>33</v>
      </c>
      <c r="D27" s="15" t="s">
        <v>159</v>
      </c>
      <c r="E27" s="15" t="s">
        <v>160</v>
      </c>
      <c r="F27" s="15" t="s">
        <v>137</v>
      </c>
      <c r="G27" s="15"/>
      <c r="H27" s="15"/>
      <c r="I27" s="15" t="s">
        <v>36</v>
      </c>
      <c r="J27" s="15" t="s">
        <v>22</v>
      </c>
    </row>
    <row r="28" spans="1:10" ht="14.25" customHeight="1">
      <c r="A28" s="17"/>
      <c r="B28" s="21"/>
      <c r="C28" s="15" t="s">
        <v>35</v>
      </c>
      <c r="D28" s="15" t="s">
        <v>136</v>
      </c>
      <c r="E28" s="15" t="s">
        <v>161</v>
      </c>
      <c r="F28" s="15" t="s">
        <v>161</v>
      </c>
      <c r="G28" s="15"/>
      <c r="H28" s="15"/>
      <c r="I28" s="15" t="s">
        <v>36</v>
      </c>
      <c r="J28" s="15" t="s">
        <v>14</v>
      </c>
    </row>
    <row r="29" spans="1:10" ht="14.25" customHeight="1">
      <c r="A29" s="17"/>
      <c r="B29" s="21"/>
      <c r="C29" s="15" t="s">
        <v>37</v>
      </c>
      <c r="D29" s="15" t="s">
        <v>161</v>
      </c>
      <c r="E29" s="15" t="s">
        <v>136</v>
      </c>
      <c r="F29" s="15" t="s">
        <v>162</v>
      </c>
      <c r="G29" s="15"/>
      <c r="H29" s="15"/>
      <c r="I29" s="15" t="s">
        <v>36</v>
      </c>
      <c r="J29" s="15" t="s">
        <v>15</v>
      </c>
    </row>
    <row r="30" spans="1:10" ht="14.25" customHeight="1">
      <c r="A30" s="17"/>
      <c r="B30" s="21"/>
      <c r="C30" s="15" t="s">
        <v>34</v>
      </c>
      <c r="D30" s="15" t="s">
        <v>137</v>
      </c>
      <c r="E30" s="15" t="s">
        <v>162</v>
      </c>
      <c r="F30" s="15" t="s">
        <v>162</v>
      </c>
      <c r="G30" s="15"/>
      <c r="H30" s="15"/>
      <c r="I30" s="15" t="s">
        <v>36</v>
      </c>
      <c r="J30" s="15" t="s">
        <v>22</v>
      </c>
    </row>
    <row r="31" spans="1:10" ht="14.25" customHeight="1">
      <c r="A31" s="17"/>
      <c r="B31" s="21"/>
      <c r="C31" s="15" t="s">
        <v>39</v>
      </c>
      <c r="D31" s="15" t="s">
        <v>160</v>
      </c>
      <c r="E31" s="15" t="s">
        <v>140</v>
      </c>
      <c r="F31" s="15" t="s">
        <v>161</v>
      </c>
      <c r="G31" s="15" t="s">
        <v>137</v>
      </c>
      <c r="H31" s="15"/>
      <c r="I31" s="15" t="s">
        <v>38</v>
      </c>
      <c r="J31" s="15" t="s">
        <v>14</v>
      </c>
    </row>
    <row r="32" spans="1:10" ht="14.25" customHeight="1">
      <c r="A32" s="17"/>
      <c r="B32" s="21"/>
      <c r="C32" s="15" t="s">
        <v>40</v>
      </c>
      <c r="D32" s="15" t="s">
        <v>163</v>
      </c>
      <c r="E32" s="15" t="s">
        <v>142</v>
      </c>
      <c r="F32" s="15" t="s">
        <v>164</v>
      </c>
      <c r="G32" s="15"/>
      <c r="H32" s="15"/>
      <c r="I32" s="15" t="s">
        <v>165</v>
      </c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3</v>
      </c>
      <c r="C34" s="15" t="s">
        <v>83</v>
      </c>
      <c r="D34" s="15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6"/>
      <c r="J34" s="17"/>
    </row>
    <row r="35" spans="1:10" ht="14.25" customHeight="1">
      <c r="A35" s="15" t="s">
        <v>10</v>
      </c>
      <c r="B35" s="15" t="s">
        <v>166</v>
      </c>
      <c r="C35" s="15" t="s">
        <v>167</v>
      </c>
      <c r="D35" s="15" t="s">
        <v>168</v>
      </c>
      <c r="E35" s="15" t="s">
        <v>14</v>
      </c>
      <c r="F35" s="15" t="s">
        <v>169</v>
      </c>
      <c r="G35" s="15" t="s">
        <v>170</v>
      </c>
      <c r="H35" s="15" t="s">
        <v>10</v>
      </c>
      <c r="I35" s="16"/>
      <c r="J35" s="17"/>
    </row>
    <row r="36" spans="1:10" ht="14.25" customHeight="1">
      <c r="A36" s="15" t="s">
        <v>15</v>
      </c>
      <c r="B36" s="15" t="s">
        <v>171</v>
      </c>
      <c r="C36" s="15" t="s">
        <v>172</v>
      </c>
      <c r="D36" s="15" t="s">
        <v>173</v>
      </c>
      <c r="E36" s="15" t="s">
        <v>15</v>
      </c>
      <c r="F36" s="15" t="s">
        <v>150</v>
      </c>
      <c r="G36" s="15" t="s">
        <v>174</v>
      </c>
      <c r="H36" s="15" t="s">
        <v>15</v>
      </c>
      <c r="I36" s="16"/>
      <c r="J36" s="17"/>
    </row>
    <row r="37" spans="1:10" ht="14.25" customHeight="1">
      <c r="A37" s="15" t="s">
        <v>14</v>
      </c>
      <c r="B37" s="15" t="s">
        <v>175</v>
      </c>
      <c r="C37" s="15" t="s">
        <v>176</v>
      </c>
      <c r="D37" s="15" t="s">
        <v>123</v>
      </c>
      <c r="E37" s="15" t="s">
        <v>10</v>
      </c>
      <c r="F37" s="15" t="s">
        <v>177</v>
      </c>
      <c r="G37" s="15" t="s">
        <v>178</v>
      </c>
      <c r="H37" s="15" t="s">
        <v>14</v>
      </c>
      <c r="I37" s="16"/>
      <c r="J37" s="17"/>
    </row>
    <row r="38" spans="1:10" ht="14.25" customHeight="1">
      <c r="A38" s="15" t="s">
        <v>22</v>
      </c>
      <c r="B38" s="15" t="s">
        <v>179</v>
      </c>
      <c r="C38" s="15" t="s">
        <v>180</v>
      </c>
      <c r="D38" s="15" t="s">
        <v>127</v>
      </c>
      <c r="E38" s="15" t="s">
        <v>133</v>
      </c>
      <c r="F38" s="15" t="s">
        <v>153</v>
      </c>
      <c r="G38" s="15" t="s">
        <v>181</v>
      </c>
      <c r="H38" s="15" t="s">
        <v>22</v>
      </c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26</v>
      </c>
      <c r="E40" s="15" t="s">
        <v>27</v>
      </c>
      <c r="F40" s="15" t="s">
        <v>28</v>
      </c>
      <c r="G40" s="15" t="s">
        <v>29</v>
      </c>
      <c r="H40" s="15" t="s">
        <v>30</v>
      </c>
      <c r="I40" s="15" t="s">
        <v>31</v>
      </c>
      <c r="J40" s="15" t="s">
        <v>32</v>
      </c>
    </row>
    <row r="41" spans="1:10" ht="14.25" customHeight="1">
      <c r="A41" s="17"/>
      <c r="B41" s="21"/>
      <c r="C41" s="15" t="s">
        <v>33</v>
      </c>
      <c r="D41" s="15" t="s">
        <v>136</v>
      </c>
      <c r="E41" s="15" t="s">
        <v>161</v>
      </c>
      <c r="F41" s="15" t="s">
        <v>140</v>
      </c>
      <c r="G41" s="15" t="s">
        <v>182</v>
      </c>
      <c r="H41" s="15"/>
      <c r="I41" s="15" t="s">
        <v>38</v>
      </c>
      <c r="J41" s="15" t="s">
        <v>22</v>
      </c>
    </row>
    <row r="42" spans="1:10" ht="14.25" customHeight="1">
      <c r="A42" s="17"/>
      <c r="B42" s="21"/>
      <c r="C42" s="15" t="s">
        <v>35</v>
      </c>
      <c r="D42" s="15" t="s">
        <v>160</v>
      </c>
      <c r="E42" s="15" t="s">
        <v>137</v>
      </c>
      <c r="F42" s="15" t="s">
        <v>160</v>
      </c>
      <c r="G42" s="15"/>
      <c r="H42" s="15"/>
      <c r="I42" s="15" t="s">
        <v>36</v>
      </c>
      <c r="J42" s="15" t="s">
        <v>14</v>
      </c>
    </row>
    <row r="43" spans="1:10" ht="14.25" customHeight="1">
      <c r="A43" s="17"/>
      <c r="B43" s="21"/>
      <c r="C43" s="15" t="s">
        <v>37</v>
      </c>
      <c r="D43" s="15" t="s">
        <v>136</v>
      </c>
      <c r="E43" s="15" t="s">
        <v>182</v>
      </c>
      <c r="F43" s="15" t="s">
        <v>159</v>
      </c>
      <c r="G43" s="15"/>
      <c r="H43" s="15"/>
      <c r="I43" s="15" t="s">
        <v>36</v>
      </c>
      <c r="J43" s="15" t="s">
        <v>15</v>
      </c>
    </row>
    <row r="44" spans="1:10" ht="14.25" customHeight="1">
      <c r="A44" s="17"/>
      <c r="B44" s="21"/>
      <c r="C44" s="15" t="s">
        <v>34</v>
      </c>
      <c r="D44" s="15" t="s">
        <v>162</v>
      </c>
      <c r="E44" s="15" t="s">
        <v>182</v>
      </c>
      <c r="F44" s="15" t="s">
        <v>183</v>
      </c>
      <c r="G44" s="15"/>
      <c r="H44" s="15"/>
      <c r="I44" s="15" t="s">
        <v>36</v>
      </c>
      <c r="J44" s="15" t="s">
        <v>22</v>
      </c>
    </row>
    <row r="45" spans="1:10" ht="14.25" customHeight="1">
      <c r="A45" s="17"/>
      <c r="B45" s="21"/>
      <c r="C45" s="15" t="s">
        <v>39</v>
      </c>
      <c r="D45" s="15" t="s">
        <v>136</v>
      </c>
      <c r="E45" s="15" t="s">
        <v>140</v>
      </c>
      <c r="F45" s="15" t="s">
        <v>182</v>
      </c>
      <c r="G45" s="15" t="s">
        <v>136</v>
      </c>
      <c r="H45" s="15"/>
      <c r="I45" s="15" t="s">
        <v>38</v>
      </c>
      <c r="J45" s="15" t="s">
        <v>14</v>
      </c>
    </row>
    <row r="46" spans="1:10" ht="14.25" customHeight="1">
      <c r="A46" s="17"/>
      <c r="B46" s="21"/>
      <c r="C46" s="15" t="s">
        <v>40</v>
      </c>
      <c r="D46" s="15" t="s">
        <v>160</v>
      </c>
      <c r="E46" s="15" t="s">
        <v>161</v>
      </c>
      <c r="F46" s="15" t="s">
        <v>136</v>
      </c>
      <c r="G46" s="15"/>
      <c r="H46" s="15"/>
      <c r="I46" s="15" t="s">
        <v>36</v>
      </c>
      <c r="J46" s="15" t="s">
        <v>10</v>
      </c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2.8515625" style="0" customWidth="1"/>
    <col min="4" max="4" width="20.140625" style="0" customWidth="1"/>
    <col min="5" max="8" width="33.7109375" style="0" customWidth="1"/>
    <col min="9" max="9" width="26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36"/>
      <c r="J2" s="36"/>
    </row>
    <row r="3" spans="1:10" ht="15" customHeight="1">
      <c r="A3" s="1"/>
      <c r="B3" s="8" t="s">
        <v>184</v>
      </c>
      <c r="C3" s="7"/>
      <c r="D3" s="7"/>
      <c r="E3" s="9"/>
      <c r="F3" s="5"/>
      <c r="G3" s="6"/>
      <c r="H3" s="6"/>
      <c r="I3" s="36"/>
      <c r="J3" s="36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36"/>
      <c r="J4" s="36"/>
    </row>
    <row r="5" spans="1:10" ht="15" customHeight="1">
      <c r="A5" s="13"/>
      <c r="B5" s="14"/>
      <c r="C5" s="14"/>
      <c r="D5" s="14"/>
      <c r="E5" s="23"/>
      <c r="F5" s="6"/>
      <c r="G5" s="6"/>
      <c r="H5" s="6"/>
      <c r="I5" s="36"/>
      <c r="J5" s="36"/>
    </row>
    <row r="6" spans="1:10" ht="13.5" customHeight="1">
      <c r="A6" s="24"/>
      <c r="B6" s="24" t="s">
        <v>3</v>
      </c>
      <c r="C6" s="24" t="s">
        <v>53</v>
      </c>
      <c r="D6" s="24" t="s">
        <v>5</v>
      </c>
      <c r="E6" s="5"/>
      <c r="F6" s="6"/>
      <c r="G6" s="6"/>
      <c r="H6" s="6"/>
      <c r="I6" s="6"/>
      <c r="J6" s="36"/>
    </row>
    <row r="7" spans="1:10" ht="13.5" customHeight="1">
      <c r="A7" s="26" t="s">
        <v>10</v>
      </c>
      <c r="B7" s="26" t="s">
        <v>185</v>
      </c>
      <c r="C7" s="26" t="s">
        <v>186</v>
      </c>
      <c r="D7" s="26" t="s">
        <v>112</v>
      </c>
      <c r="E7" s="27" t="s">
        <v>186</v>
      </c>
      <c r="F7" s="6"/>
      <c r="G7" s="6"/>
      <c r="H7" s="6"/>
      <c r="I7" s="6"/>
      <c r="J7" s="36"/>
    </row>
    <row r="8" spans="1:10" ht="13.5" customHeight="1">
      <c r="A8" s="26" t="s">
        <v>15</v>
      </c>
      <c r="B8" s="26"/>
      <c r="C8" s="26"/>
      <c r="D8" s="26"/>
      <c r="E8" s="28"/>
      <c r="F8" s="27" t="s">
        <v>186</v>
      </c>
      <c r="G8" s="6"/>
      <c r="H8" s="6"/>
      <c r="I8" s="6"/>
      <c r="J8" s="36"/>
    </row>
    <row r="9" spans="1:10" ht="13.5" customHeight="1">
      <c r="A9" s="24" t="s">
        <v>14</v>
      </c>
      <c r="B9" s="24"/>
      <c r="C9" s="24"/>
      <c r="D9" s="24"/>
      <c r="E9" s="29" t="s">
        <v>187</v>
      </c>
      <c r="F9" s="28" t="s">
        <v>188</v>
      </c>
      <c r="G9" s="5"/>
      <c r="H9" s="6"/>
      <c r="I9" s="6"/>
      <c r="J9" s="36"/>
    </row>
    <row r="10" spans="1:10" ht="13.5" customHeight="1">
      <c r="A10" s="24" t="s">
        <v>22</v>
      </c>
      <c r="B10" s="24" t="s">
        <v>189</v>
      </c>
      <c r="C10" s="24" t="s">
        <v>187</v>
      </c>
      <c r="D10" s="24" t="s">
        <v>190</v>
      </c>
      <c r="E10" s="34"/>
      <c r="F10" s="1"/>
      <c r="G10" s="27" t="s">
        <v>186</v>
      </c>
      <c r="H10" s="6"/>
      <c r="I10" s="6"/>
      <c r="J10" s="36"/>
    </row>
    <row r="11" spans="1:10" ht="13.5" customHeight="1">
      <c r="A11" s="26" t="s">
        <v>58</v>
      </c>
      <c r="B11" s="26"/>
      <c r="C11" s="26"/>
      <c r="D11" s="26"/>
      <c r="E11" s="27" t="s">
        <v>172</v>
      </c>
      <c r="F11" s="1"/>
      <c r="G11" s="28" t="s">
        <v>191</v>
      </c>
      <c r="H11" s="5"/>
      <c r="I11" s="6"/>
      <c r="J11" s="36"/>
    </row>
    <row r="12" spans="1:10" ht="13.5" customHeight="1">
      <c r="A12" s="26" t="s">
        <v>61</v>
      </c>
      <c r="B12" s="26" t="s">
        <v>107</v>
      </c>
      <c r="C12" s="26" t="s">
        <v>172</v>
      </c>
      <c r="D12" s="26" t="s">
        <v>173</v>
      </c>
      <c r="E12" s="28"/>
      <c r="F12" s="29" t="s">
        <v>192</v>
      </c>
      <c r="G12" s="32"/>
      <c r="H12" s="5"/>
      <c r="I12" s="6"/>
      <c r="J12" s="36"/>
    </row>
    <row r="13" spans="1:10" ht="13.5" customHeight="1">
      <c r="A13" s="24" t="s">
        <v>64</v>
      </c>
      <c r="B13" s="24"/>
      <c r="C13" s="24"/>
      <c r="D13" s="24"/>
      <c r="E13" s="29" t="s">
        <v>192</v>
      </c>
      <c r="F13" s="34" t="s">
        <v>193</v>
      </c>
      <c r="G13" s="1"/>
      <c r="H13" s="5"/>
      <c r="I13" s="6"/>
      <c r="J13" s="36"/>
    </row>
    <row r="14" spans="1:10" ht="13.5" customHeight="1">
      <c r="A14" s="24" t="s">
        <v>65</v>
      </c>
      <c r="B14" s="24" t="s">
        <v>194</v>
      </c>
      <c r="C14" s="24" t="s">
        <v>192</v>
      </c>
      <c r="D14" s="24" t="s">
        <v>195</v>
      </c>
      <c r="E14" s="34"/>
      <c r="F14" s="6"/>
      <c r="G14" s="1"/>
      <c r="H14" s="27" t="s">
        <v>186</v>
      </c>
      <c r="I14" s="6"/>
      <c r="J14" s="36"/>
    </row>
    <row r="15" spans="1:10" ht="15" customHeight="1">
      <c r="A15" s="14"/>
      <c r="B15" s="14"/>
      <c r="C15" s="14"/>
      <c r="D15" s="14"/>
      <c r="E15" s="6"/>
      <c r="F15" s="6"/>
      <c r="G15" s="1"/>
      <c r="H15" s="28" t="s">
        <v>196</v>
      </c>
      <c r="I15" s="5"/>
      <c r="J15" s="36"/>
    </row>
    <row r="16" spans="1:10" ht="13.5" customHeight="1">
      <c r="A16" s="26" t="s">
        <v>103</v>
      </c>
      <c r="B16" s="26" t="s">
        <v>84</v>
      </c>
      <c r="C16" s="26" t="s">
        <v>197</v>
      </c>
      <c r="D16" s="26" t="s">
        <v>86</v>
      </c>
      <c r="E16" s="27" t="s">
        <v>197</v>
      </c>
      <c r="F16" s="6"/>
      <c r="G16" s="1"/>
      <c r="H16" s="32"/>
      <c r="I16" s="5"/>
      <c r="J16" s="36"/>
    </row>
    <row r="17" spans="1:10" ht="13.5" customHeight="1">
      <c r="A17" s="26" t="s">
        <v>106</v>
      </c>
      <c r="B17" s="26"/>
      <c r="C17" s="26"/>
      <c r="D17" s="26"/>
      <c r="E17" s="28"/>
      <c r="F17" s="27" t="s">
        <v>198</v>
      </c>
      <c r="G17" s="1"/>
      <c r="H17" s="32"/>
      <c r="I17" s="5"/>
      <c r="J17" s="36"/>
    </row>
    <row r="18" spans="1:10" ht="13.5" customHeight="1">
      <c r="A18" s="24" t="s">
        <v>108</v>
      </c>
      <c r="B18" s="24" t="s">
        <v>59</v>
      </c>
      <c r="C18" s="24" t="s">
        <v>126</v>
      </c>
      <c r="D18" s="24" t="s">
        <v>127</v>
      </c>
      <c r="E18" s="29" t="s">
        <v>198</v>
      </c>
      <c r="F18" s="28" t="s">
        <v>199</v>
      </c>
      <c r="G18" s="32"/>
      <c r="H18" s="32"/>
      <c r="I18" s="5"/>
      <c r="J18" s="36"/>
    </row>
    <row r="19" spans="1:10" ht="13.5" customHeight="1">
      <c r="A19" s="24" t="s">
        <v>109</v>
      </c>
      <c r="B19" s="24" t="s">
        <v>200</v>
      </c>
      <c r="C19" s="24" t="s">
        <v>198</v>
      </c>
      <c r="D19" s="24" t="s">
        <v>25</v>
      </c>
      <c r="E19" s="34" t="s">
        <v>201</v>
      </c>
      <c r="F19" s="1"/>
      <c r="G19" s="29" t="s">
        <v>202</v>
      </c>
      <c r="H19" s="32"/>
      <c r="I19" s="5"/>
      <c r="J19" s="36"/>
    </row>
    <row r="20" spans="1:10" ht="13.5" customHeight="1">
      <c r="A20" s="26" t="s">
        <v>113</v>
      </c>
      <c r="B20" s="26" t="s">
        <v>203</v>
      </c>
      <c r="C20" s="26" t="s">
        <v>204</v>
      </c>
      <c r="D20" s="26" t="s">
        <v>25</v>
      </c>
      <c r="E20" s="27" t="s">
        <v>204</v>
      </c>
      <c r="F20" s="1"/>
      <c r="G20" s="34" t="s">
        <v>205</v>
      </c>
      <c r="H20" s="1"/>
      <c r="I20" s="5"/>
      <c r="J20" s="36"/>
    </row>
    <row r="21" spans="1:10" ht="13.5" customHeight="1">
      <c r="A21" s="26" t="s">
        <v>116</v>
      </c>
      <c r="B21" s="26" t="s">
        <v>62</v>
      </c>
      <c r="C21" s="26" t="s">
        <v>149</v>
      </c>
      <c r="D21" s="26" t="s">
        <v>123</v>
      </c>
      <c r="E21" s="28" t="s">
        <v>206</v>
      </c>
      <c r="F21" s="29" t="s">
        <v>202</v>
      </c>
      <c r="G21" s="5"/>
      <c r="H21" s="1"/>
      <c r="I21" s="5"/>
      <c r="J21" s="36"/>
    </row>
    <row r="22" spans="1:10" ht="13.5" customHeight="1">
      <c r="A22" s="24" t="s">
        <v>117</v>
      </c>
      <c r="B22" s="24"/>
      <c r="C22" s="24"/>
      <c r="D22" s="24"/>
      <c r="E22" s="29" t="s">
        <v>202</v>
      </c>
      <c r="F22" s="34" t="s">
        <v>207</v>
      </c>
      <c r="G22" s="6"/>
      <c r="H22" s="1"/>
      <c r="I22" s="5"/>
      <c r="J22" s="36"/>
    </row>
    <row r="23" spans="1:10" ht="13.5" customHeight="1">
      <c r="A23" s="24" t="s">
        <v>118</v>
      </c>
      <c r="B23" s="24" t="s">
        <v>208</v>
      </c>
      <c r="C23" s="24" t="s">
        <v>202</v>
      </c>
      <c r="D23" s="24" t="s">
        <v>209</v>
      </c>
      <c r="E23" s="34"/>
      <c r="F23" s="6"/>
      <c r="G23" s="6"/>
      <c r="H23" s="1"/>
      <c r="I23" s="5"/>
      <c r="J23" s="36"/>
    </row>
    <row r="24" spans="1:10" ht="15" customHeight="1">
      <c r="A24" s="14"/>
      <c r="B24" s="14"/>
      <c r="C24" s="14"/>
      <c r="D24" s="14"/>
      <c r="E24" s="6"/>
      <c r="F24" s="6"/>
      <c r="G24" s="6"/>
      <c r="H24" s="1"/>
      <c r="I24" s="29" t="s">
        <v>186</v>
      </c>
      <c r="J24" s="40"/>
    </row>
    <row r="25" spans="1:10" ht="13.5" customHeight="1">
      <c r="A25" s="26" t="s">
        <v>210</v>
      </c>
      <c r="B25" s="26" t="s">
        <v>211</v>
      </c>
      <c r="C25" s="26" t="s">
        <v>212</v>
      </c>
      <c r="D25" s="26" t="s">
        <v>67</v>
      </c>
      <c r="E25" s="27" t="s">
        <v>212</v>
      </c>
      <c r="F25" s="6"/>
      <c r="G25" s="6"/>
      <c r="H25" s="1"/>
      <c r="I25" s="28" t="s">
        <v>213</v>
      </c>
      <c r="J25" s="40"/>
    </row>
    <row r="26" spans="1:10" ht="13.5" customHeight="1">
      <c r="A26" s="26" t="s">
        <v>214</v>
      </c>
      <c r="B26" s="26"/>
      <c r="C26" s="26"/>
      <c r="D26" s="26"/>
      <c r="E26" s="28"/>
      <c r="F26" s="27" t="s">
        <v>212</v>
      </c>
      <c r="G26" s="6"/>
      <c r="H26" s="1"/>
      <c r="I26" s="5"/>
      <c r="J26" s="36"/>
    </row>
    <row r="27" spans="1:10" ht="13.5" customHeight="1">
      <c r="A27" s="24" t="s">
        <v>215</v>
      </c>
      <c r="B27" s="24" t="s">
        <v>56</v>
      </c>
      <c r="C27" s="24" t="s">
        <v>122</v>
      </c>
      <c r="D27" s="24" t="s">
        <v>123</v>
      </c>
      <c r="E27" s="29" t="s">
        <v>122</v>
      </c>
      <c r="F27" s="28" t="s">
        <v>216</v>
      </c>
      <c r="G27" s="5"/>
      <c r="H27" s="1"/>
      <c r="I27" s="5"/>
      <c r="J27" s="36"/>
    </row>
    <row r="28" spans="1:10" ht="13.5" customHeight="1">
      <c r="A28" s="24" t="s">
        <v>217</v>
      </c>
      <c r="B28" s="24" t="s">
        <v>218</v>
      </c>
      <c r="C28" s="24" t="s">
        <v>219</v>
      </c>
      <c r="D28" s="24" t="s">
        <v>220</v>
      </c>
      <c r="E28" s="34" t="s">
        <v>221</v>
      </c>
      <c r="F28" s="1"/>
      <c r="G28" s="27" t="s">
        <v>222</v>
      </c>
      <c r="H28" s="1"/>
      <c r="I28" s="5"/>
      <c r="J28" s="36"/>
    </row>
    <row r="29" spans="1:10" ht="13.5" customHeight="1">
      <c r="A29" s="26" t="s">
        <v>223</v>
      </c>
      <c r="B29" s="26" t="s">
        <v>224</v>
      </c>
      <c r="C29" s="26" t="s">
        <v>225</v>
      </c>
      <c r="D29" s="26" t="s">
        <v>21</v>
      </c>
      <c r="E29" s="27" t="s">
        <v>225</v>
      </c>
      <c r="F29" s="1"/>
      <c r="G29" s="28" t="s">
        <v>226</v>
      </c>
      <c r="H29" s="32"/>
      <c r="I29" s="5"/>
      <c r="J29" s="36"/>
    </row>
    <row r="30" spans="1:10" ht="13.5" customHeight="1">
      <c r="A30" s="26" t="s">
        <v>227</v>
      </c>
      <c r="B30" s="26" t="s">
        <v>57</v>
      </c>
      <c r="C30" s="26" t="s">
        <v>145</v>
      </c>
      <c r="D30" s="26" t="s">
        <v>127</v>
      </c>
      <c r="E30" s="28" t="s">
        <v>228</v>
      </c>
      <c r="F30" s="29" t="s">
        <v>222</v>
      </c>
      <c r="G30" s="32"/>
      <c r="H30" s="32"/>
      <c r="I30" s="5"/>
      <c r="J30" s="36"/>
    </row>
    <row r="31" spans="1:10" ht="13.5" customHeight="1">
      <c r="A31" s="24" t="s">
        <v>229</v>
      </c>
      <c r="B31" s="24"/>
      <c r="C31" s="24"/>
      <c r="D31" s="24"/>
      <c r="E31" s="29" t="s">
        <v>222</v>
      </c>
      <c r="F31" s="34" t="s">
        <v>230</v>
      </c>
      <c r="G31" s="1"/>
      <c r="H31" s="32"/>
      <c r="I31" s="5"/>
      <c r="J31" s="36"/>
    </row>
    <row r="32" spans="1:10" ht="13.5" customHeight="1">
      <c r="A32" s="24" t="s">
        <v>231</v>
      </c>
      <c r="B32" s="24" t="s">
        <v>232</v>
      </c>
      <c r="C32" s="24" t="s">
        <v>222</v>
      </c>
      <c r="D32" s="24" t="s">
        <v>112</v>
      </c>
      <c r="E32" s="34"/>
      <c r="F32" s="6"/>
      <c r="G32" s="1"/>
      <c r="H32" s="29" t="s">
        <v>233</v>
      </c>
      <c r="I32" s="5"/>
      <c r="J32" s="36"/>
    </row>
    <row r="33" spans="1:10" ht="15" customHeight="1">
      <c r="A33" s="14"/>
      <c r="B33" s="14"/>
      <c r="C33" s="14"/>
      <c r="D33" s="14"/>
      <c r="E33" s="6"/>
      <c r="F33" s="6"/>
      <c r="G33" s="1"/>
      <c r="H33" s="34" t="s">
        <v>234</v>
      </c>
      <c r="I33" s="6"/>
      <c r="J33" s="36"/>
    </row>
    <row r="34" spans="1:10" ht="13.5" customHeight="1">
      <c r="A34" s="26" t="s">
        <v>235</v>
      </c>
      <c r="B34" s="26" t="s">
        <v>236</v>
      </c>
      <c r="C34" s="26" t="s">
        <v>237</v>
      </c>
      <c r="D34" s="26" t="s">
        <v>238</v>
      </c>
      <c r="E34" s="27" t="s">
        <v>237</v>
      </c>
      <c r="F34" s="6"/>
      <c r="G34" s="1"/>
      <c r="H34" s="5"/>
      <c r="I34" s="6"/>
      <c r="J34" s="36"/>
    </row>
    <row r="35" spans="1:10" ht="13.5" customHeight="1">
      <c r="A35" s="26" t="s">
        <v>239</v>
      </c>
      <c r="B35" s="26"/>
      <c r="C35" s="26"/>
      <c r="D35" s="26"/>
      <c r="E35" s="28"/>
      <c r="F35" s="27" t="s">
        <v>237</v>
      </c>
      <c r="G35" s="1"/>
      <c r="H35" s="5"/>
      <c r="I35" s="6"/>
      <c r="J35" s="36"/>
    </row>
    <row r="36" spans="1:10" ht="13.5" customHeight="1">
      <c r="A36" s="24" t="s">
        <v>240</v>
      </c>
      <c r="B36" s="24" t="s">
        <v>99</v>
      </c>
      <c r="C36" s="24" t="s">
        <v>167</v>
      </c>
      <c r="D36" s="24" t="s">
        <v>168</v>
      </c>
      <c r="E36" s="29" t="s">
        <v>241</v>
      </c>
      <c r="F36" s="28" t="s">
        <v>242</v>
      </c>
      <c r="G36" s="32"/>
      <c r="H36" s="5"/>
      <c r="I36" s="6"/>
      <c r="J36" s="36"/>
    </row>
    <row r="37" spans="1:10" ht="13.5" customHeight="1">
      <c r="A37" s="24" t="s">
        <v>243</v>
      </c>
      <c r="B37" s="24" t="s">
        <v>244</v>
      </c>
      <c r="C37" s="24" t="s">
        <v>241</v>
      </c>
      <c r="D37" s="24" t="s">
        <v>25</v>
      </c>
      <c r="E37" s="34" t="s">
        <v>245</v>
      </c>
      <c r="F37" s="1"/>
      <c r="G37" s="29" t="s">
        <v>233</v>
      </c>
      <c r="H37" s="5"/>
      <c r="I37" s="6"/>
      <c r="J37" s="36"/>
    </row>
    <row r="38" spans="1:10" ht="13.5" customHeight="1">
      <c r="A38" s="26" t="s">
        <v>246</v>
      </c>
      <c r="B38" s="26" t="s">
        <v>247</v>
      </c>
      <c r="C38" s="26" t="s">
        <v>248</v>
      </c>
      <c r="D38" s="26" t="s">
        <v>73</v>
      </c>
      <c r="E38" s="27" t="s">
        <v>248</v>
      </c>
      <c r="F38" s="1"/>
      <c r="G38" s="34" t="s">
        <v>249</v>
      </c>
      <c r="H38" s="6"/>
      <c r="I38" s="6"/>
      <c r="J38" s="36"/>
    </row>
    <row r="39" spans="1:10" ht="13.5" customHeight="1">
      <c r="A39" s="26" t="s">
        <v>250</v>
      </c>
      <c r="B39" s="26"/>
      <c r="C39" s="26"/>
      <c r="D39" s="26"/>
      <c r="E39" s="28"/>
      <c r="F39" s="29" t="s">
        <v>233</v>
      </c>
      <c r="G39" s="5"/>
      <c r="H39" s="6"/>
      <c r="I39" s="6"/>
      <c r="J39" s="36"/>
    </row>
    <row r="40" spans="1:10" ht="13.5" customHeight="1">
      <c r="A40" s="24" t="s">
        <v>251</v>
      </c>
      <c r="B40" s="24"/>
      <c r="C40" s="24"/>
      <c r="D40" s="24"/>
      <c r="E40" s="29" t="s">
        <v>233</v>
      </c>
      <c r="F40" s="34" t="s">
        <v>252</v>
      </c>
      <c r="G40" s="6"/>
      <c r="H40" s="6"/>
      <c r="I40" s="6"/>
      <c r="J40" s="36"/>
    </row>
    <row r="41" spans="1:10" ht="13.5" customHeight="1">
      <c r="A41" s="24" t="s">
        <v>253</v>
      </c>
      <c r="B41" s="24" t="s">
        <v>254</v>
      </c>
      <c r="C41" s="24" t="s">
        <v>233</v>
      </c>
      <c r="D41" s="24" t="s">
        <v>94</v>
      </c>
      <c r="E41" s="34"/>
      <c r="F41" s="6"/>
      <c r="G41" s="6"/>
      <c r="H41" s="6"/>
      <c r="I41" s="6"/>
      <c r="J41" s="36"/>
    </row>
    <row r="42" spans="1:10" ht="15" customHeight="1">
      <c r="A42" s="35"/>
      <c r="B42" s="35"/>
      <c r="C42" s="35"/>
      <c r="D42" s="35"/>
      <c r="E42" s="36"/>
      <c r="F42" s="36"/>
      <c r="G42" s="36"/>
      <c r="H42" s="36"/>
      <c r="I42" s="36"/>
      <c r="J42" s="36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6.8515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271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272</v>
      </c>
      <c r="C7" s="15" t="s">
        <v>273</v>
      </c>
      <c r="D7" s="15" t="s">
        <v>274</v>
      </c>
      <c r="E7" s="15" t="s">
        <v>15</v>
      </c>
      <c r="F7" s="15" t="s">
        <v>275</v>
      </c>
      <c r="G7" s="15" t="s">
        <v>276</v>
      </c>
      <c r="H7" s="15" t="s">
        <v>10</v>
      </c>
      <c r="I7" s="16"/>
      <c r="J7" s="17"/>
    </row>
    <row r="8" spans="1:10" ht="14.25" customHeight="1">
      <c r="A8" s="15" t="s">
        <v>15</v>
      </c>
      <c r="B8" s="15" t="s">
        <v>256</v>
      </c>
      <c r="C8" s="15" t="s">
        <v>277</v>
      </c>
      <c r="D8" s="15" t="s">
        <v>127</v>
      </c>
      <c r="E8" s="15" t="s">
        <v>133</v>
      </c>
      <c r="F8" s="15" t="s">
        <v>134</v>
      </c>
      <c r="G8" s="15" t="s">
        <v>278</v>
      </c>
      <c r="H8" s="15" t="s">
        <v>14</v>
      </c>
      <c r="I8" s="16"/>
      <c r="J8" s="17"/>
    </row>
    <row r="9" spans="1:10" ht="14.25" customHeight="1">
      <c r="A9" s="15" t="s">
        <v>14</v>
      </c>
      <c r="B9" s="15" t="s">
        <v>262</v>
      </c>
      <c r="C9" s="15" t="s">
        <v>279</v>
      </c>
      <c r="D9" s="15" t="s">
        <v>280</v>
      </c>
      <c r="E9" s="15" t="s">
        <v>10</v>
      </c>
      <c r="F9" s="15" t="s">
        <v>281</v>
      </c>
      <c r="G9" s="15" t="s">
        <v>282</v>
      </c>
      <c r="H9" s="15" t="s">
        <v>15</v>
      </c>
      <c r="I9" s="16"/>
      <c r="J9" s="17"/>
    </row>
    <row r="10" spans="1:10" ht="15" customHeight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>
      <c r="A11" s="17"/>
      <c r="B11" s="21"/>
      <c r="C11" s="15"/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15" t="s">
        <v>32</v>
      </c>
    </row>
    <row r="12" spans="1:10" ht="14.25" customHeight="1">
      <c r="A12" s="17"/>
      <c r="B12" s="21"/>
      <c r="C12" s="15" t="s">
        <v>33</v>
      </c>
      <c r="D12" s="15" t="s">
        <v>162</v>
      </c>
      <c r="E12" s="15" t="s">
        <v>160</v>
      </c>
      <c r="F12" s="15" t="s">
        <v>182</v>
      </c>
      <c r="G12" s="15"/>
      <c r="H12" s="15"/>
      <c r="I12" s="15" t="s">
        <v>36</v>
      </c>
      <c r="J12" s="15" t="s">
        <v>15</v>
      </c>
    </row>
    <row r="13" spans="1:10" ht="14.25" customHeight="1">
      <c r="A13" s="17"/>
      <c r="B13" s="21"/>
      <c r="C13" s="15" t="s">
        <v>34</v>
      </c>
      <c r="D13" s="15" t="s">
        <v>283</v>
      </c>
      <c r="E13" s="15" t="s">
        <v>163</v>
      </c>
      <c r="F13" s="15" t="s">
        <v>163</v>
      </c>
      <c r="G13" s="15"/>
      <c r="H13" s="15"/>
      <c r="I13" s="15" t="s">
        <v>165</v>
      </c>
      <c r="J13" s="15" t="s">
        <v>10</v>
      </c>
    </row>
    <row r="14" spans="1:10" ht="14.25" customHeight="1">
      <c r="A14" s="17"/>
      <c r="B14" s="21"/>
      <c r="C14" s="15" t="s">
        <v>39</v>
      </c>
      <c r="D14" s="15" t="s">
        <v>161</v>
      </c>
      <c r="E14" s="15" t="s">
        <v>136</v>
      </c>
      <c r="F14" s="15" t="s">
        <v>136</v>
      </c>
      <c r="G14" s="15"/>
      <c r="H14" s="15"/>
      <c r="I14" s="15" t="s">
        <v>36</v>
      </c>
      <c r="J14" s="15" t="s">
        <v>14</v>
      </c>
    </row>
    <row r="15" spans="1:10" ht="15" customHeight="1">
      <c r="A15" s="6"/>
      <c r="B15" s="6"/>
      <c r="C15" s="23"/>
      <c r="D15" s="23"/>
      <c r="E15" s="23"/>
      <c r="F15" s="23"/>
      <c r="G15" s="23"/>
      <c r="H15" s="23"/>
      <c r="I15" s="38"/>
      <c r="J15" s="39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9.00390625" style="0" customWidth="1"/>
    <col min="4" max="4" width="16.421875" style="0" customWidth="1"/>
    <col min="5" max="7" width="29.00390625" style="0" customWidth="1"/>
    <col min="8" max="8" width="8.57421875" style="0" customWidth="1"/>
  </cols>
  <sheetData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284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2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3"/>
      <c r="F5" s="6"/>
      <c r="G5" s="6"/>
      <c r="H5" s="6"/>
    </row>
    <row r="6" spans="1:8" ht="13.5" customHeight="1">
      <c r="A6" s="24"/>
      <c r="B6" s="24" t="s">
        <v>3</v>
      </c>
      <c r="C6" s="24" t="s">
        <v>53</v>
      </c>
      <c r="D6" s="24" t="s">
        <v>5</v>
      </c>
      <c r="E6" s="5"/>
      <c r="F6" s="6"/>
      <c r="G6" s="6"/>
      <c r="H6" s="25"/>
    </row>
    <row r="7" spans="1:8" ht="13.5" customHeight="1">
      <c r="A7" s="26" t="s">
        <v>10</v>
      </c>
      <c r="B7" s="26" t="s">
        <v>265</v>
      </c>
      <c r="C7" s="26" t="s">
        <v>285</v>
      </c>
      <c r="D7" s="26" t="s">
        <v>67</v>
      </c>
      <c r="E7" s="27" t="s">
        <v>285</v>
      </c>
      <c r="F7" s="6"/>
      <c r="G7" s="6"/>
      <c r="H7" s="25"/>
    </row>
    <row r="8" spans="1:8" ht="13.5" customHeight="1">
      <c r="A8" s="26" t="s">
        <v>15</v>
      </c>
      <c r="B8" s="26"/>
      <c r="C8" s="26"/>
      <c r="D8" s="26"/>
      <c r="E8" s="28"/>
      <c r="F8" s="27" t="s">
        <v>285</v>
      </c>
      <c r="G8" s="6"/>
      <c r="H8" s="25"/>
    </row>
    <row r="9" spans="1:8" ht="13.5" customHeight="1">
      <c r="A9" s="24" t="s">
        <v>14</v>
      </c>
      <c r="B9" s="24" t="s">
        <v>56</v>
      </c>
      <c r="C9" s="24" t="s">
        <v>279</v>
      </c>
      <c r="D9" s="24" t="s">
        <v>280</v>
      </c>
      <c r="E9" s="29" t="s">
        <v>286</v>
      </c>
      <c r="F9" s="28" t="s">
        <v>287</v>
      </c>
      <c r="G9" s="5"/>
      <c r="H9" s="25"/>
    </row>
    <row r="10" spans="1:8" ht="13.5" customHeight="1">
      <c r="A10" s="24" t="s">
        <v>22</v>
      </c>
      <c r="B10" s="24" t="s">
        <v>288</v>
      </c>
      <c r="C10" s="24" t="s">
        <v>286</v>
      </c>
      <c r="D10" s="24" t="s">
        <v>112</v>
      </c>
      <c r="E10" s="34" t="s">
        <v>289</v>
      </c>
      <c r="F10" s="1"/>
      <c r="G10" s="29" t="s">
        <v>285</v>
      </c>
      <c r="H10" s="31"/>
    </row>
    <row r="11" spans="1:8" ht="13.5" customHeight="1">
      <c r="A11" s="26" t="s">
        <v>58</v>
      </c>
      <c r="B11" s="26" t="s">
        <v>290</v>
      </c>
      <c r="C11" s="26" t="s">
        <v>291</v>
      </c>
      <c r="D11" s="26" t="s">
        <v>292</v>
      </c>
      <c r="E11" s="27" t="s">
        <v>291</v>
      </c>
      <c r="F11" s="1"/>
      <c r="G11" s="28" t="s">
        <v>293</v>
      </c>
      <c r="H11" s="31"/>
    </row>
    <row r="12" spans="1:8" ht="13.5" customHeight="1">
      <c r="A12" s="26" t="s">
        <v>61</v>
      </c>
      <c r="B12" s="26" t="s">
        <v>59</v>
      </c>
      <c r="C12" s="26" t="s">
        <v>273</v>
      </c>
      <c r="D12" s="26" t="s">
        <v>274</v>
      </c>
      <c r="E12" s="28" t="s">
        <v>294</v>
      </c>
      <c r="F12" s="29" t="s">
        <v>295</v>
      </c>
      <c r="G12" s="5"/>
      <c r="H12" s="25"/>
    </row>
    <row r="13" spans="1:8" ht="13.5" customHeight="1">
      <c r="A13" s="24" t="s">
        <v>64</v>
      </c>
      <c r="B13" s="24"/>
      <c r="C13" s="24"/>
      <c r="D13" s="24"/>
      <c r="E13" s="29" t="s">
        <v>295</v>
      </c>
      <c r="F13" s="34" t="s">
        <v>296</v>
      </c>
      <c r="G13" s="6"/>
      <c r="H13" s="25"/>
    </row>
    <row r="14" spans="1:8" ht="13.5" customHeight="1">
      <c r="A14" s="24" t="s">
        <v>65</v>
      </c>
      <c r="B14" s="24" t="s">
        <v>267</v>
      </c>
      <c r="C14" s="24" t="s">
        <v>295</v>
      </c>
      <c r="D14" s="24" t="s">
        <v>25</v>
      </c>
      <c r="E14" s="34"/>
      <c r="F14" s="6"/>
      <c r="G14" s="6"/>
      <c r="H14" s="25"/>
    </row>
    <row r="15" spans="1:8" ht="15" customHeight="1">
      <c r="A15" s="35"/>
      <c r="B15" s="35"/>
      <c r="C15" s="35"/>
      <c r="D15" s="35"/>
      <c r="E15" s="36"/>
      <c r="F15" s="36"/>
      <c r="G15" s="36"/>
      <c r="H15" s="3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5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255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256</v>
      </c>
      <c r="C7" s="15" t="s">
        <v>257</v>
      </c>
      <c r="D7" s="15" t="s">
        <v>25</v>
      </c>
      <c r="E7" s="15"/>
      <c r="F7" s="15"/>
      <c r="G7" s="15"/>
      <c r="H7" s="15" t="s">
        <v>22</v>
      </c>
      <c r="I7" s="16"/>
      <c r="J7" s="17"/>
    </row>
    <row r="8" spans="1:10" ht="14.25" customHeight="1">
      <c r="A8" s="15" t="s">
        <v>15</v>
      </c>
      <c r="B8" s="15" t="s">
        <v>258</v>
      </c>
      <c r="C8" s="15" t="s">
        <v>259</v>
      </c>
      <c r="D8" s="15" t="s">
        <v>25</v>
      </c>
      <c r="E8" s="15"/>
      <c r="F8" s="15"/>
      <c r="G8" s="15"/>
      <c r="H8" s="15" t="s">
        <v>14</v>
      </c>
      <c r="I8" s="16"/>
      <c r="J8" s="17"/>
    </row>
    <row r="9" spans="1:10" ht="14.25" customHeight="1">
      <c r="A9" s="15" t="s">
        <v>14</v>
      </c>
      <c r="B9" s="15" t="s">
        <v>260</v>
      </c>
      <c r="C9" s="15" t="s">
        <v>261</v>
      </c>
      <c r="D9" s="15" t="s">
        <v>51</v>
      </c>
      <c r="E9" s="15"/>
      <c r="F9" s="15"/>
      <c r="G9" s="15"/>
      <c r="H9" s="15" t="s">
        <v>15</v>
      </c>
      <c r="I9" s="16"/>
      <c r="J9" s="17"/>
    </row>
    <row r="10" spans="1:10" ht="14.25" customHeight="1">
      <c r="A10" s="15" t="s">
        <v>22</v>
      </c>
      <c r="B10" s="15" t="s">
        <v>262</v>
      </c>
      <c r="C10" s="15" t="s">
        <v>263</v>
      </c>
      <c r="D10" s="15" t="s">
        <v>86</v>
      </c>
      <c r="E10" s="15"/>
      <c r="F10" s="15"/>
      <c r="G10" s="15"/>
      <c r="H10" s="15" t="s">
        <v>10</v>
      </c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26</v>
      </c>
      <c r="E12" s="15" t="s">
        <v>27</v>
      </c>
      <c r="F12" s="15" t="s">
        <v>28</v>
      </c>
      <c r="G12" s="15" t="s">
        <v>29</v>
      </c>
      <c r="H12" s="15" t="s">
        <v>30</v>
      </c>
      <c r="I12" s="15" t="s">
        <v>31</v>
      </c>
      <c r="J12" s="15" t="s">
        <v>32</v>
      </c>
    </row>
    <row r="13" spans="1:10" ht="14.25" customHeight="1">
      <c r="A13" s="17"/>
      <c r="B13" s="21"/>
      <c r="C13" s="15" t="s">
        <v>33</v>
      </c>
      <c r="D13" s="15"/>
      <c r="E13" s="15"/>
      <c r="F13" s="15"/>
      <c r="G13" s="15"/>
      <c r="H13" s="15"/>
      <c r="I13" s="15" t="s">
        <v>34</v>
      </c>
      <c r="J13" s="15" t="s">
        <v>22</v>
      </c>
    </row>
    <row r="14" spans="1:10" ht="14.25" customHeight="1">
      <c r="A14" s="17"/>
      <c r="B14" s="21"/>
      <c r="C14" s="15" t="s">
        <v>35</v>
      </c>
      <c r="D14" s="15"/>
      <c r="E14" s="15"/>
      <c r="F14" s="15"/>
      <c r="G14" s="15"/>
      <c r="H14" s="15"/>
      <c r="I14" s="15" t="s">
        <v>165</v>
      </c>
      <c r="J14" s="15" t="s">
        <v>14</v>
      </c>
    </row>
    <row r="15" spans="1:10" ht="14.25" customHeight="1">
      <c r="A15" s="17"/>
      <c r="B15" s="21"/>
      <c r="C15" s="15" t="s">
        <v>37</v>
      </c>
      <c r="D15" s="15"/>
      <c r="E15" s="15"/>
      <c r="F15" s="15"/>
      <c r="G15" s="15"/>
      <c r="H15" s="15"/>
      <c r="I15" s="15" t="s">
        <v>165</v>
      </c>
      <c r="J15" s="15" t="s">
        <v>15</v>
      </c>
    </row>
    <row r="16" spans="1:10" ht="14.25" customHeight="1">
      <c r="A16" s="17"/>
      <c r="B16" s="21"/>
      <c r="C16" s="15" t="s">
        <v>34</v>
      </c>
      <c r="D16" s="15"/>
      <c r="E16" s="15"/>
      <c r="F16" s="15"/>
      <c r="G16" s="15"/>
      <c r="H16" s="15"/>
      <c r="I16" s="15" t="s">
        <v>33</v>
      </c>
      <c r="J16" s="15" t="s">
        <v>22</v>
      </c>
    </row>
    <row r="17" spans="1:10" ht="14.25" customHeight="1">
      <c r="A17" s="17"/>
      <c r="B17" s="21"/>
      <c r="C17" s="15" t="s">
        <v>39</v>
      </c>
      <c r="D17" s="15"/>
      <c r="E17" s="15"/>
      <c r="F17" s="15"/>
      <c r="G17" s="15"/>
      <c r="H17" s="15"/>
      <c r="I17" s="15" t="s">
        <v>34</v>
      </c>
      <c r="J17" s="15" t="s">
        <v>14</v>
      </c>
    </row>
    <row r="18" spans="1:10" ht="14.25" customHeight="1">
      <c r="A18" s="17"/>
      <c r="B18" s="21"/>
      <c r="C18" s="15" t="s">
        <v>40</v>
      </c>
      <c r="D18" s="15"/>
      <c r="E18" s="15"/>
      <c r="F18" s="15"/>
      <c r="G18" s="15"/>
      <c r="H18" s="15"/>
      <c r="I18" s="15" t="s">
        <v>165</v>
      </c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.57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253" width="9.140625" style="41" customWidth="1"/>
    <col min="254" max="16384" width="11.57421875" style="41" customWidth="1"/>
  </cols>
  <sheetData>
    <row r="1" ht="6.75" customHeight="1"/>
    <row r="2" spans="1:15" ht="15">
      <c r="A2" s="42"/>
      <c r="B2" s="43"/>
      <c r="C2" s="44"/>
      <c r="D2" s="44"/>
      <c r="E2" s="44"/>
      <c r="F2" s="45"/>
      <c r="G2" s="46" t="s">
        <v>297</v>
      </c>
      <c r="H2" s="47"/>
      <c r="I2" s="162" t="s">
        <v>0</v>
      </c>
      <c r="J2" s="162"/>
      <c r="K2" s="162"/>
      <c r="L2" s="162"/>
      <c r="M2" s="162"/>
      <c r="N2" s="163"/>
      <c r="O2" s="42"/>
    </row>
    <row r="3" spans="1:15" ht="15">
      <c r="A3" s="42"/>
      <c r="B3" s="48"/>
      <c r="C3" s="49" t="s">
        <v>298</v>
      </c>
      <c r="D3" s="49"/>
      <c r="E3" s="42"/>
      <c r="F3" s="50"/>
      <c r="G3" s="46" t="s">
        <v>299</v>
      </c>
      <c r="H3" s="51"/>
      <c r="I3" s="162" t="s">
        <v>25</v>
      </c>
      <c r="J3" s="162"/>
      <c r="K3" s="162"/>
      <c r="L3" s="162"/>
      <c r="M3" s="162"/>
      <c r="N3" s="163"/>
      <c r="O3" s="42"/>
    </row>
    <row r="4" spans="1:15" ht="15.75">
      <c r="A4" s="42"/>
      <c r="B4" s="48"/>
      <c r="C4" s="52" t="s">
        <v>300</v>
      </c>
      <c r="D4" s="52"/>
      <c r="E4" s="42"/>
      <c r="F4" s="50"/>
      <c r="G4" s="46" t="s">
        <v>301</v>
      </c>
      <c r="H4" s="51"/>
      <c r="I4" s="162" t="s">
        <v>255</v>
      </c>
      <c r="J4" s="162"/>
      <c r="K4" s="162"/>
      <c r="L4" s="162"/>
      <c r="M4" s="162"/>
      <c r="N4" s="163"/>
      <c r="O4" s="42"/>
    </row>
    <row r="5" spans="1:20" ht="15.75">
      <c r="A5" s="42"/>
      <c r="B5" s="48"/>
      <c r="C5" s="42" t="s">
        <v>302</v>
      </c>
      <c r="D5" s="52"/>
      <c r="E5" s="42"/>
      <c r="F5" s="50"/>
      <c r="G5" s="46" t="s">
        <v>303</v>
      </c>
      <c r="H5" s="51"/>
      <c r="I5" s="162">
        <v>45066</v>
      </c>
      <c r="J5" s="162"/>
      <c r="K5" s="162"/>
      <c r="L5" s="162"/>
      <c r="M5" s="162"/>
      <c r="N5" s="163"/>
      <c r="O5" s="42"/>
      <c r="R5" s="53"/>
      <c r="S5" s="53"/>
      <c r="T5" s="53"/>
    </row>
    <row r="6" spans="1:20" ht="15.75" thickBot="1">
      <c r="A6" s="42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  <c r="O6" s="42"/>
      <c r="R6" s="53"/>
      <c r="S6" s="53"/>
      <c r="T6" s="53"/>
    </row>
    <row r="7" spans="1:15" ht="15">
      <c r="A7" s="42"/>
      <c r="B7" s="55" t="s">
        <v>304</v>
      </c>
      <c r="C7" s="164" t="s">
        <v>305</v>
      </c>
      <c r="D7" s="164"/>
      <c r="E7" s="56"/>
      <c r="F7" s="57" t="s">
        <v>306</v>
      </c>
      <c r="G7" s="164" t="s">
        <v>86</v>
      </c>
      <c r="H7" s="164"/>
      <c r="I7" s="164"/>
      <c r="J7" s="164"/>
      <c r="K7" s="164"/>
      <c r="L7" s="164"/>
      <c r="M7" s="164"/>
      <c r="N7" s="165"/>
      <c r="O7" s="42"/>
    </row>
    <row r="8" spans="1:15" ht="15">
      <c r="A8" s="42"/>
      <c r="B8" s="58" t="s">
        <v>307</v>
      </c>
      <c r="C8" s="166" t="s">
        <v>308</v>
      </c>
      <c r="D8" s="166"/>
      <c r="E8" s="59"/>
      <c r="F8" s="60" t="s">
        <v>309</v>
      </c>
      <c r="G8" s="166" t="s">
        <v>310</v>
      </c>
      <c r="H8" s="166"/>
      <c r="I8" s="166"/>
      <c r="J8" s="166"/>
      <c r="K8" s="166"/>
      <c r="L8" s="166"/>
      <c r="M8" s="166"/>
      <c r="N8" s="167"/>
      <c r="O8" s="42"/>
    </row>
    <row r="9" spans="1:15" ht="15">
      <c r="A9" s="42"/>
      <c r="B9" s="58" t="s">
        <v>311</v>
      </c>
      <c r="C9" s="166" t="s">
        <v>312</v>
      </c>
      <c r="D9" s="166"/>
      <c r="E9" s="59"/>
      <c r="F9" s="60" t="s">
        <v>313</v>
      </c>
      <c r="G9" s="166" t="s">
        <v>314</v>
      </c>
      <c r="H9" s="166"/>
      <c r="I9" s="166"/>
      <c r="J9" s="166"/>
      <c r="K9" s="166"/>
      <c r="L9" s="166"/>
      <c r="M9" s="166"/>
      <c r="N9" s="167"/>
      <c r="O9" s="42"/>
    </row>
    <row r="10" spans="1:15" ht="15">
      <c r="A10" s="42"/>
      <c r="B10" s="168" t="s">
        <v>315</v>
      </c>
      <c r="C10" s="169"/>
      <c r="D10" s="169"/>
      <c r="E10" s="61"/>
      <c r="F10" s="169" t="s">
        <v>315</v>
      </c>
      <c r="G10" s="169"/>
      <c r="H10" s="169"/>
      <c r="I10" s="169"/>
      <c r="J10" s="169"/>
      <c r="K10" s="169"/>
      <c r="L10" s="169"/>
      <c r="M10" s="169"/>
      <c r="N10" s="170"/>
      <c r="O10" s="42"/>
    </row>
    <row r="11" spans="1:15" ht="15">
      <c r="A11" s="42"/>
      <c r="B11" s="62" t="s">
        <v>316</v>
      </c>
      <c r="C11" s="166" t="s">
        <v>308</v>
      </c>
      <c r="D11" s="166"/>
      <c r="E11" s="59"/>
      <c r="F11" s="63" t="s">
        <v>316</v>
      </c>
      <c r="G11" s="166" t="s">
        <v>310</v>
      </c>
      <c r="H11" s="166"/>
      <c r="I11" s="166"/>
      <c r="J11" s="166"/>
      <c r="K11" s="166"/>
      <c r="L11" s="166"/>
      <c r="M11" s="166"/>
      <c r="N11" s="167"/>
      <c r="O11" s="42"/>
    </row>
    <row r="12" spans="1:15" ht="15.75" thickBot="1">
      <c r="A12" s="42"/>
      <c r="B12" s="64" t="s">
        <v>316</v>
      </c>
      <c r="C12" s="171" t="s">
        <v>312</v>
      </c>
      <c r="D12" s="171"/>
      <c r="E12" s="65"/>
      <c r="F12" s="66" t="s">
        <v>316</v>
      </c>
      <c r="G12" s="171" t="s">
        <v>314</v>
      </c>
      <c r="H12" s="171"/>
      <c r="I12" s="171"/>
      <c r="J12" s="171"/>
      <c r="K12" s="171"/>
      <c r="L12" s="171"/>
      <c r="M12" s="171"/>
      <c r="N12" s="172"/>
      <c r="O12" s="42"/>
    </row>
    <row r="13" spans="1:15" ht="15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4"/>
      <c r="O13" s="42"/>
    </row>
    <row r="14" spans="1:15" ht="15.75" thickBot="1">
      <c r="A14" s="42"/>
      <c r="B14" s="67" t="s">
        <v>317</v>
      </c>
      <c r="C14" s="42"/>
      <c r="D14" s="42"/>
      <c r="E14" s="42"/>
      <c r="F14" s="68">
        <v>1</v>
      </c>
      <c r="G14" s="68">
        <v>2</v>
      </c>
      <c r="H14" s="68">
        <v>3</v>
      </c>
      <c r="I14" s="68">
        <v>4</v>
      </c>
      <c r="J14" s="68">
        <v>5</v>
      </c>
      <c r="K14" s="173" t="s">
        <v>7</v>
      </c>
      <c r="L14" s="173"/>
      <c r="M14" s="68" t="s">
        <v>318</v>
      </c>
      <c r="N14" s="69" t="s">
        <v>319</v>
      </c>
      <c r="O14" s="42"/>
    </row>
    <row r="15" spans="1:15" ht="15">
      <c r="A15" s="42"/>
      <c r="B15" s="70" t="s">
        <v>320</v>
      </c>
      <c r="C15" s="174" t="str">
        <f>IF(C8&gt;"",C8&amp;" - "&amp;G8,"")</f>
        <v>Lu Jiali - Turi Sanni</v>
      </c>
      <c r="D15" s="174"/>
      <c r="E15" s="72"/>
      <c r="F15" s="73">
        <v>-6</v>
      </c>
      <c r="G15" s="73">
        <v>-2</v>
      </c>
      <c r="H15" s="73">
        <v>-5</v>
      </c>
      <c r="I15" s="73"/>
      <c r="J15" s="74"/>
      <c r="K15" s="75">
        <f>IF(ISBLANK(F15),"",COUNTIF(F15:J15,"&gt;=0"))</f>
        <v>0</v>
      </c>
      <c r="L15" s="76">
        <f>IF(ISBLANK(F15),"",IF(LEFT(F15)="-",1,0)+IF(LEFT(G15)="-",1,0)+IF(LEFT(H15)="-",1,0)+IF(LEFT(I15)="-",1,0)+IF(LEFT(J15)="-",1,0))</f>
        <v>3</v>
      </c>
      <c r="M15" s="77">
        <f aca="true" t="shared" si="0" ref="M15:N19">IF(K15=3,1,"")</f>
      </c>
      <c r="N15" s="78">
        <f t="shared" si="0"/>
        <v>1</v>
      </c>
      <c r="O15" s="42"/>
    </row>
    <row r="16" spans="1:15" ht="15">
      <c r="A16" s="42"/>
      <c r="B16" s="70" t="s">
        <v>321</v>
      </c>
      <c r="C16" s="174" t="str">
        <f>IF(C9&gt;"",C9&amp;" - "&amp;G9,"")</f>
        <v>Seppälä Ella - Turi Emily</v>
      </c>
      <c r="D16" s="174"/>
      <c r="E16" s="72"/>
      <c r="F16" s="73">
        <v>-3</v>
      </c>
      <c r="G16" s="73">
        <v>-5</v>
      </c>
      <c r="H16" s="73">
        <v>-3</v>
      </c>
      <c r="I16" s="73"/>
      <c r="J16" s="79"/>
      <c r="K16" s="80">
        <f>IF(ISBLANK(F16),"",COUNTIF(F16:J16,"&gt;=0"))</f>
        <v>0</v>
      </c>
      <c r="L16" s="81">
        <f>IF(ISBLANK(F16),"",IF(LEFT(F16)="-",1,0)+IF(LEFT(G16)="-",1,0)+IF(LEFT(H16)="-",1,0)+IF(LEFT(I16)="-",1,0)+IF(LEFT(J16)="-",1,0))</f>
        <v>3</v>
      </c>
      <c r="M16" s="82">
        <f t="shared" si="0"/>
      </c>
      <c r="N16" s="83">
        <f t="shared" si="0"/>
        <v>1</v>
      </c>
      <c r="O16" s="42"/>
    </row>
    <row r="17" spans="1:15" ht="15">
      <c r="A17" s="42"/>
      <c r="B17" s="84" t="s">
        <v>322</v>
      </c>
      <c r="C17" s="71" t="str">
        <f>IF(C11&gt;"",C11&amp;" / "&amp;C12,"")</f>
        <v>Lu Jiali / Seppälä Ella</v>
      </c>
      <c r="D17" s="71" t="str">
        <f>IF(G11&gt;"",G11&amp;" / "&amp;G12,"")</f>
        <v>Turi Sanni / Turi Emily</v>
      </c>
      <c r="E17" s="85"/>
      <c r="F17" s="73">
        <v>-2</v>
      </c>
      <c r="G17" s="73">
        <v>-7</v>
      </c>
      <c r="H17" s="73">
        <v>-2</v>
      </c>
      <c r="I17" s="73"/>
      <c r="J17" s="79"/>
      <c r="K17" s="80">
        <f>IF(ISBLANK(F17),"",COUNTIF(F17:J17,"&gt;=0"))</f>
        <v>0</v>
      </c>
      <c r="L17" s="81">
        <f>IF(ISBLANK(F17),"",IF(LEFT(F17)="-",1,0)+IF(LEFT(G17)="-",1,0)+IF(LEFT(H17)="-",1,0)+IF(LEFT(I17)="-",1,0)+IF(LEFT(J17)="-",1,0))</f>
        <v>3</v>
      </c>
      <c r="M17" s="82">
        <f t="shared" si="0"/>
      </c>
      <c r="N17" s="83">
        <f t="shared" si="0"/>
        <v>1</v>
      </c>
      <c r="O17" s="42"/>
    </row>
    <row r="18" spans="1:15" ht="15">
      <c r="A18" s="42"/>
      <c r="B18" s="70" t="s">
        <v>323</v>
      </c>
      <c r="C18" s="174" t="str">
        <f>IF(C8&gt;"",C8&amp;" - "&amp;G9,"")</f>
        <v>Lu Jiali - Turi Emily</v>
      </c>
      <c r="D18" s="174"/>
      <c r="E18" s="72"/>
      <c r="F18" s="73"/>
      <c r="G18" s="73"/>
      <c r="H18" s="73"/>
      <c r="I18" s="73"/>
      <c r="J18" s="79"/>
      <c r="K18" s="80">
        <f>IF(ISBLANK(F18),"",COUNTIF(F18:J18,"&gt;=0"))</f>
      </c>
      <c r="L18" s="81">
        <f>IF(ISBLANK(F18),"",IF(LEFT(F18)="-",1,0)+IF(LEFT(G18)="-",1,0)+IF(LEFT(H18)="-",1,0)+IF(LEFT(I18)="-",1,0)+IF(LEFT(J18)="-",1,0))</f>
      </c>
      <c r="M18" s="82">
        <f t="shared" si="0"/>
      </c>
      <c r="N18" s="83">
        <f t="shared" si="0"/>
      </c>
      <c r="O18" s="42"/>
    </row>
    <row r="19" spans="1:15" ht="15.75" thickBot="1">
      <c r="A19" s="42"/>
      <c r="B19" s="70" t="s">
        <v>324</v>
      </c>
      <c r="C19" s="174" t="str">
        <f>IF(C9&gt;"",C9&amp;" - "&amp;G8,"")</f>
        <v>Seppälä Ella - Turi Sanni</v>
      </c>
      <c r="D19" s="174"/>
      <c r="E19" s="72"/>
      <c r="F19" s="73"/>
      <c r="G19" s="73"/>
      <c r="H19" s="73"/>
      <c r="I19" s="73"/>
      <c r="J19" s="79"/>
      <c r="K19" s="86">
        <f>IF(ISBLANK(F19),"",COUNTIF(F19:J19,"&gt;=0"))</f>
      </c>
      <c r="L19" s="87">
        <f>IF(ISBLANK(F19),"",IF(LEFT(F19)="-",1,0)+IF(LEFT(G19)="-",1,0)+IF(LEFT(H19)="-",1,0)+IF(LEFT(I19)="-",1,0)+IF(LEFT(J19)="-",1,0))</f>
      </c>
      <c r="M19" s="88">
        <f t="shared" si="0"/>
      </c>
      <c r="N19" s="89">
        <f t="shared" si="0"/>
      </c>
      <c r="O19" s="42"/>
    </row>
    <row r="20" spans="1:15" ht="19.5" thickBot="1">
      <c r="A20" s="42"/>
      <c r="B20" s="90"/>
      <c r="C20" s="91"/>
      <c r="D20" s="91"/>
      <c r="E20" s="91"/>
      <c r="F20" s="92"/>
      <c r="G20" s="92"/>
      <c r="H20" s="93"/>
      <c r="I20" s="175" t="s">
        <v>325</v>
      </c>
      <c r="J20" s="175"/>
      <c r="K20" s="94">
        <f>COUNTIF(K15:K19,"=3")</f>
        <v>0</v>
      </c>
      <c r="L20" s="95">
        <f>COUNTIF(L15:L19,"=3")</f>
        <v>3</v>
      </c>
      <c r="M20" s="96">
        <f>SUM(M15:M19)</f>
        <v>0</v>
      </c>
      <c r="N20" s="97">
        <f>SUM(N15:N19)</f>
        <v>3</v>
      </c>
      <c r="O20" s="42"/>
    </row>
    <row r="21" spans="1:15" ht="15">
      <c r="A21" s="42"/>
      <c r="B21" s="98" t="s">
        <v>326</v>
      </c>
      <c r="C21" s="91"/>
      <c r="D21" s="91"/>
      <c r="E21" s="91"/>
      <c r="F21" s="91"/>
      <c r="G21" s="91"/>
      <c r="H21" s="91"/>
      <c r="I21" s="91"/>
      <c r="J21" s="91"/>
      <c r="K21" s="42"/>
      <c r="L21" s="42"/>
      <c r="M21" s="42"/>
      <c r="N21" s="54"/>
      <c r="O21" s="42"/>
    </row>
    <row r="22" spans="1:15" ht="15">
      <c r="A22" s="42"/>
      <c r="B22" s="99" t="s">
        <v>327</v>
      </c>
      <c r="C22" s="100"/>
      <c r="D22" s="101" t="s">
        <v>328</v>
      </c>
      <c r="E22" s="100"/>
      <c r="F22" s="101" t="s">
        <v>32</v>
      </c>
      <c r="G22" s="101"/>
      <c r="H22" s="102"/>
      <c r="I22" s="42"/>
      <c r="J22" s="176" t="s">
        <v>329</v>
      </c>
      <c r="K22" s="176"/>
      <c r="L22" s="176"/>
      <c r="M22" s="176"/>
      <c r="N22" s="177"/>
      <c r="O22" s="42"/>
    </row>
    <row r="23" spans="1:15" ht="21.75" thickBot="1">
      <c r="A23" s="42"/>
      <c r="B23" s="178"/>
      <c r="C23" s="179"/>
      <c r="D23" s="179"/>
      <c r="E23" s="103"/>
      <c r="F23" s="179"/>
      <c r="G23" s="179"/>
      <c r="H23" s="179"/>
      <c r="I23" s="179"/>
      <c r="J23" s="180" t="str">
        <f>IF(M20=3,C7,IF(N20=3,G7,""))</f>
        <v>KoKu</v>
      </c>
      <c r="K23" s="180"/>
      <c r="L23" s="180"/>
      <c r="M23" s="180"/>
      <c r="N23" s="181"/>
      <c r="O23" s="42"/>
    </row>
    <row r="24" spans="1:15" ht="6" customHeight="1">
      <c r="A24" s="42"/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42"/>
    </row>
    <row r="25" ht="8.25" customHeight="1"/>
    <row r="27" spans="2:14" ht="15">
      <c r="B27" s="43"/>
      <c r="C27" s="44"/>
      <c r="D27" s="44"/>
      <c r="E27" s="44"/>
      <c r="F27" s="45"/>
      <c r="G27" s="46" t="s">
        <v>297</v>
      </c>
      <c r="H27" s="47"/>
      <c r="I27" s="162" t="s">
        <v>0</v>
      </c>
      <c r="J27" s="162"/>
      <c r="K27" s="162"/>
      <c r="L27" s="162"/>
      <c r="M27" s="162"/>
      <c r="N27" s="163"/>
    </row>
    <row r="28" spans="2:14" ht="15">
      <c r="B28" s="48"/>
      <c r="C28" s="49" t="s">
        <v>298</v>
      </c>
      <c r="D28" s="49"/>
      <c r="E28" s="42"/>
      <c r="F28" s="50"/>
      <c r="G28" s="46" t="s">
        <v>299</v>
      </c>
      <c r="H28" s="51"/>
      <c r="I28" s="162" t="s">
        <v>25</v>
      </c>
      <c r="J28" s="162"/>
      <c r="K28" s="162"/>
      <c r="L28" s="162"/>
      <c r="M28" s="162"/>
      <c r="N28" s="163"/>
    </row>
    <row r="29" spans="2:14" ht="15.75">
      <c r="B29" s="48"/>
      <c r="C29" s="52" t="s">
        <v>300</v>
      </c>
      <c r="D29" s="52"/>
      <c r="E29" s="42"/>
      <c r="F29" s="50"/>
      <c r="G29" s="46" t="s">
        <v>301</v>
      </c>
      <c r="H29" s="51"/>
      <c r="I29" s="162" t="s">
        <v>255</v>
      </c>
      <c r="J29" s="162"/>
      <c r="K29" s="162"/>
      <c r="L29" s="162"/>
      <c r="M29" s="162"/>
      <c r="N29" s="163"/>
    </row>
    <row r="30" spans="2:14" ht="15.75">
      <c r="B30" s="48"/>
      <c r="C30" s="42" t="s">
        <v>302</v>
      </c>
      <c r="D30" s="52"/>
      <c r="E30" s="42"/>
      <c r="F30" s="50"/>
      <c r="G30" s="46" t="s">
        <v>303</v>
      </c>
      <c r="H30" s="51"/>
      <c r="I30" s="162">
        <v>45066</v>
      </c>
      <c r="J30" s="162"/>
      <c r="K30" s="162"/>
      <c r="L30" s="162"/>
      <c r="M30" s="162"/>
      <c r="N30" s="163"/>
    </row>
    <row r="31" spans="2:14" ht="15.75" thickBot="1">
      <c r="B31" s="48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4"/>
    </row>
    <row r="32" spans="2:14" ht="15">
      <c r="B32" s="55" t="s">
        <v>304</v>
      </c>
      <c r="C32" s="164" t="s">
        <v>25</v>
      </c>
      <c r="D32" s="164"/>
      <c r="E32" s="56"/>
      <c r="F32" s="57" t="s">
        <v>306</v>
      </c>
      <c r="G32" s="164" t="s">
        <v>51</v>
      </c>
      <c r="H32" s="164"/>
      <c r="I32" s="164"/>
      <c r="J32" s="164"/>
      <c r="K32" s="164"/>
      <c r="L32" s="164"/>
      <c r="M32" s="164"/>
      <c r="N32" s="165"/>
    </row>
    <row r="33" spans="2:14" ht="15">
      <c r="B33" s="58" t="s">
        <v>307</v>
      </c>
      <c r="C33" s="166" t="s">
        <v>330</v>
      </c>
      <c r="D33" s="166"/>
      <c r="E33" s="59"/>
      <c r="F33" s="60" t="s">
        <v>309</v>
      </c>
      <c r="G33" s="166" t="s">
        <v>331</v>
      </c>
      <c r="H33" s="166"/>
      <c r="I33" s="166"/>
      <c r="J33" s="166"/>
      <c r="K33" s="166"/>
      <c r="L33" s="166"/>
      <c r="M33" s="166"/>
      <c r="N33" s="167"/>
    </row>
    <row r="34" spans="2:14" ht="15">
      <c r="B34" s="58" t="s">
        <v>311</v>
      </c>
      <c r="C34" s="166" t="s">
        <v>332</v>
      </c>
      <c r="D34" s="166"/>
      <c r="E34" s="59"/>
      <c r="F34" s="60" t="s">
        <v>313</v>
      </c>
      <c r="G34" s="166" t="s">
        <v>333</v>
      </c>
      <c r="H34" s="166"/>
      <c r="I34" s="166"/>
      <c r="J34" s="166"/>
      <c r="K34" s="166"/>
      <c r="L34" s="166"/>
      <c r="M34" s="166"/>
      <c r="N34" s="167"/>
    </row>
    <row r="35" spans="2:14" ht="15">
      <c r="B35" s="168" t="s">
        <v>315</v>
      </c>
      <c r="C35" s="169"/>
      <c r="D35" s="169"/>
      <c r="E35" s="61"/>
      <c r="F35" s="169" t="s">
        <v>315</v>
      </c>
      <c r="G35" s="169"/>
      <c r="H35" s="169"/>
      <c r="I35" s="169"/>
      <c r="J35" s="169"/>
      <c r="K35" s="169"/>
      <c r="L35" s="169"/>
      <c r="M35" s="169"/>
      <c r="N35" s="170"/>
    </row>
    <row r="36" spans="2:14" ht="15">
      <c r="B36" s="62" t="s">
        <v>316</v>
      </c>
      <c r="C36" s="166" t="s">
        <v>330</v>
      </c>
      <c r="D36" s="166"/>
      <c r="E36" s="59"/>
      <c r="F36" s="63" t="s">
        <v>316</v>
      </c>
      <c r="G36" s="166" t="s">
        <v>331</v>
      </c>
      <c r="H36" s="166"/>
      <c r="I36" s="166"/>
      <c r="J36" s="166"/>
      <c r="K36" s="166"/>
      <c r="L36" s="166"/>
      <c r="M36" s="166"/>
      <c r="N36" s="167"/>
    </row>
    <row r="37" spans="2:14" ht="15.75" thickBot="1">
      <c r="B37" s="64" t="s">
        <v>316</v>
      </c>
      <c r="C37" s="166" t="s">
        <v>332</v>
      </c>
      <c r="D37" s="166"/>
      <c r="E37" s="65"/>
      <c r="F37" s="66" t="s">
        <v>316</v>
      </c>
      <c r="G37" s="166" t="s">
        <v>333</v>
      </c>
      <c r="H37" s="166"/>
      <c r="I37" s="166"/>
      <c r="J37" s="166"/>
      <c r="K37" s="166"/>
      <c r="L37" s="166"/>
      <c r="M37" s="166"/>
      <c r="N37" s="167"/>
    </row>
    <row r="38" spans="2:14" ht="15"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4"/>
    </row>
    <row r="39" spans="2:14" ht="15.75" thickBot="1">
      <c r="B39" s="67" t="s">
        <v>317</v>
      </c>
      <c r="C39" s="42"/>
      <c r="D39" s="42"/>
      <c r="E39" s="42"/>
      <c r="F39" s="68">
        <v>1</v>
      </c>
      <c r="G39" s="68">
        <v>2</v>
      </c>
      <c r="H39" s="68">
        <v>3</v>
      </c>
      <c r="I39" s="68">
        <v>4</v>
      </c>
      <c r="J39" s="68">
        <v>5</v>
      </c>
      <c r="K39" s="173" t="s">
        <v>7</v>
      </c>
      <c r="L39" s="173"/>
      <c r="M39" s="68" t="s">
        <v>318</v>
      </c>
      <c r="N39" s="69" t="s">
        <v>319</v>
      </c>
    </row>
    <row r="40" spans="2:14" ht="15">
      <c r="B40" s="70" t="s">
        <v>320</v>
      </c>
      <c r="C40" s="174" t="str">
        <f>IF(C33&gt;"",C33&amp;" - "&amp;G33,"")</f>
        <v>Bril Taisiia - Saarto Viola</v>
      </c>
      <c r="D40" s="174"/>
      <c r="E40" s="72"/>
      <c r="F40" s="73">
        <v>8</v>
      </c>
      <c r="G40" s="73">
        <v>-8</v>
      </c>
      <c r="H40" s="73">
        <v>-6</v>
      </c>
      <c r="I40" s="73">
        <v>3</v>
      </c>
      <c r="J40" s="74">
        <v>7</v>
      </c>
      <c r="K40" s="75">
        <f>IF(ISBLANK(F40),"",COUNTIF(F40:J40,"&gt;=0"))</f>
        <v>3</v>
      </c>
      <c r="L40" s="76">
        <f>IF(ISBLANK(F40),"",IF(LEFT(F40)="-",1,0)+IF(LEFT(G40)="-",1,0)+IF(LEFT(H40)="-",1,0)+IF(LEFT(I40)="-",1,0)+IF(LEFT(J40)="-",1,0))</f>
        <v>2</v>
      </c>
      <c r="M40" s="77">
        <f aca="true" t="shared" si="1" ref="M40:N44">IF(K40=3,1,"")</f>
        <v>1</v>
      </c>
      <c r="N40" s="78">
        <f t="shared" si="1"/>
      </c>
    </row>
    <row r="41" spans="2:14" ht="15">
      <c r="B41" s="70" t="s">
        <v>321</v>
      </c>
      <c r="C41" s="174" t="str">
        <f>IF(C34&gt;"",C34&amp;" - "&amp;G34,"")</f>
        <v>Bril Arina - Vuorinen Sohvi</v>
      </c>
      <c r="D41" s="174"/>
      <c r="E41" s="72"/>
      <c r="F41" s="73">
        <v>-2</v>
      </c>
      <c r="G41" s="73">
        <v>-6</v>
      </c>
      <c r="H41" s="73">
        <v>-9</v>
      </c>
      <c r="I41" s="73"/>
      <c r="J41" s="79"/>
      <c r="K41" s="80">
        <f>IF(ISBLANK(F41),"",COUNTIF(F41:J41,"&gt;=0"))</f>
        <v>0</v>
      </c>
      <c r="L41" s="81">
        <f>IF(ISBLANK(F41),"",IF(LEFT(F41)="-",1,0)+IF(LEFT(G41)="-",1,0)+IF(LEFT(H41)="-",1,0)+IF(LEFT(I41)="-",1,0)+IF(LEFT(J41)="-",1,0))</f>
        <v>3</v>
      </c>
      <c r="M41" s="82">
        <f t="shared" si="1"/>
      </c>
      <c r="N41" s="83">
        <f t="shared" si="1"/>
        <v>1</v>
      </c>
    </row>
    <row r="42" spans="2:14" ht="15">
      <c r="B42" s="84" t="s">
        <v>322</v>
      </c>
      <c r="C42" s="71" t="str">
        <f>IF(C36&gt;"",C36&amp;" / "&amp;C37,"")</f>
        <v>Bril Taisiia / Bril Arina</v>
      </c>
      <c r="D42" s="71" t="str">
        <f>IF(G36&gt;"",G36&amp;" / "&amp;G37,"")</f>
        <v>Saarto Viola / Vuorinen Sohvi</v>
      </c>
      <c r="E42" s="85"/>
      <c r="F42" s="73">
        <v>4</v>
      </c>
      <c r="G42" s="73">
        <v>-8</v>
      </c>
      <c r="H42" s="73">
        <v>7</v>
      </c>
      <c r="I42" s="73">
        <v>-9</v>
      </c>
      <c r="J42" s="79">
        <v>11</v>
      </c>
      <c r="K42" s="80">
        <f>IF(ISBLANK(F42),"",COUNTIF(F42:J42,"&gt;=0"))</f>
        <v>3</v>
      </c>
      <c r="L42" s="81">
        <f>IF(ISBLANK(F42),"",IF(LEFT(F42)="-",1,0)+IF(LEFT(G42)="-",1,0)+IF(LEFT(H42)="-",1,0)+IF(LEFT(I42)="-",1,0)+IF(LEFT(J42)="-",1,0))</f>
        <v>2</v>
      </c>
      <c r="M42" s="82">
        <f t="shared" si="1"/>
        <v>1</v>
      </c>
      <c r="N42" s="83">
        <f t="shared" si="1"/>
      </c>
    </row>
    <row r="43" spans="2:14" ht="15">
      <c r="B43" s="70" t="s">
        <v>323</v>
      </c>
      <c r="C43" s="174" t="str">
        <f>IF(C33&gt;"",C33&amp;" - "&amp;G34,"")</f>
        <v>Bril Taisiia - Vuorinen Sohvi</v>
      </c>
      <c r="D43" s="174"/>
      <c r="E43" s="72"/>
      <c r="F43" s="73">
        <v>-5</v>
      </c>
      <c r="G43" s="73">
        <v>-7</v>
      </c>
      <c r="H43" s="73">
        <v>-7</v>
      </c>
      <c r="I43" s="73"/>
      <c r="J43" s="79"/>
      <c r="K43" s="80">
        <f>IF(ISBLANK(F43),"",COUNTIF(F43:J43,"&gt;=0"))</f>
        <v>0</v>
      </c>
      <c r="L43" s="81">
        <f>IF(ISBLANK(F43),"",IF(LEFT(F43)="-",1,0)+IF(LEFT(G43)="-",1,0)+IF(LEFT(H43)="-",1,0)+IF(LEFT(I43)="-",1,0)+IF(LEFT(J43)="-",1,0))</f>
        <v>3</v>
      </c>
      <c r="M43" s="82">
        <f t="shared" si="1"/>
      </c>
      <c r="N43" s="83">
        <f t="shared" si="1"/>
        <v>1</v>
      </c>
    </row>
    <row r="44" spans="2:14" ht="15.75" thickBot="1">
      <c r="B44" s="70" t="s">
        <v>324</v>
      </c>
      <c r="C44" s="174" t="str">
        <f>IF(C34&gt;"",C34&amp;" - "&amp;G33,"")</f>
        <v>Bril Arina - Saarto Viola</v>
      </c>
      <c r="D44" s="174"/>
      <c r="E44" s="72"/>
      <c r="F44" s="73">
        <v>3</v>
      </c>
      <c r="G44" s="73">
        <v>-7</v>
      </c>
      <c r="H44" s="73">
        <v>-4</v>
      </c>
      <c r="I44" s="73">
        <v>-6</v>
      </c>
      <c r="J44" s="79"/>
      <c r="K44" s="86">
        <f>IF(ISBLANK(F44),"",COUNTIF(F44:J44,"&gt;=0"))</f>
        <v>1</v>
      </c>
      <c r="L44" s="87">
        <f>IF(ISBLANK(F44),"",IF(LEFT(F44)="-",1,0)+IF(LEFT(G44)="-",1,0)+IF(LEFT(H44)="-",1,0)+IF(LEFT(I44)="-",1,0)+IF(LEFT(J44)="-",1,0))</f>
        <v>3</v>
      </c>
      <c r="M44" s="88">
        <f t="shared" si="1"/>
      </c>
      <c r="N44" s="89">
        <f t="shared" si="1"/>
        <v>1</v>
      </c>
    </row>
    <row r="45" spans="2:14" ht="19.5" thickBot="1">
      <c r="B45" s="90"/>
      <c r="C45" s="91"/>
      <c r="D45" s="91"/>
      <c r="E45" s="91"/>
      <c r="F45" s="92"/>
      <c r="G45" s="92"/>
      <c r="H45" s="93"/>
      <c r="I45" s="175" t="s">
        <v>325</v>
      </c>
      <c r="J45" s="175"/>
      <c r="K45" s="94">
        <f>COUNTIF(K40:K44,"=3")</f>
        <v>2</v>
      </c>
      <c r="L45" s="95">
        <f>COUNTIF(L40:L44,"=3")</f>
        <v>3</v>
      </c>
      <c r="M45" s="96">
        <f>SUM(M40:M44)</f>
        <v>2</v>
      </c>
      <c r="N45" s="97">
        <f>SUM(N40:N44)</f>
        <v>3</v>
      </c>
    </row>
    <row r="46" spans="2:14" ht="15">
      <c r="B46" s="98" t="s">
        <v>326</v>
      </c>
      <c r="C46" s="91"/>
      <c r="D46" s="91"/>
      <c r="E46" s="91"/>
      <c r="F46" s="91"/>
      <c r="G46" s="91"/>
      <c r="H46" s="91"/>
      <c r="I46" s="91"/>
      <c r="J46" s="91"/>
      <c r="K46" s="42"/>
      <c r="L46" s="42"/>
      <c r="M46" s="42"/>
      <c r="N46" s="54"/>
    </row>
    <row r="47" spans="2:14" ht="15">
      <c r="B47" s="99" t="s">
        <v>327</v>
      </c>
      <c r="C47" s="100"/>
      <c r="D47" s="101" t="s">
        <v>328</v>
      </c>
      <c r="E47" s="100"/>
      <c r="F47" s="101" t="s">
        <v>32</v>
      </c>
      <c r="G47" s="101"/>
      <c r="H47" s="102"/>
      <c r="I47" s="42"/>
      <c r="J47" s="176" t="s">
        <v>329</v>
      </c>
      <c r="K47" s="176"/>
      <c r="L47" s="176"/>
      <c r="M47" s="176"/>
      <c r="N47" s="177"/>
    </row>
    <row r="48" spans="2:14" ht="21.75" thickBot="1">
      <c r="B48" s="178"/>
      <c r="C48" s="179"/>
      <c r="D48" s="179"/>
      <c r="E48" s="103"/>
      <c r="F48" s="179"/>
      <c r="G48" s="179"/>
      <c r="H48" s="179"/>
      <c r="I48" s="179"/>
      <c r="J48" s="180" t="str">
        <f>IF(M45=3,C32,IF(N45=3,G32,""))</f>
        <v>PTS Sherwood</v>
      </c>
      <c r="K48" s="180"/>
      <c r="L48" s="180"/>
      <c r="M48" s="180"/>
      <c r="N48" s="181"/>
    </row>
    <row r="49" spans="2:14" ht="1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</row>
    <row r="51" spans="2:14" ht="15">
      <c r="B51" s="43"/>
      <c r="C51" s="44"/>
      <c r="D51" s="44"/>
      <c r="E51" s="44"/>
      <c r="F51" s="45"/>
      <c r="G51" s="46" t="s">
        <v>297</v>
      </c>
      <c r="H51" s="47"/>
      <c r="I51" s="162" t="s">
        <v>0</v>
      </c>
      <c r="J51" s="162"/>
      <c r="K51" s="162"/>
      <c r="L51" s="162"/>
      <c r="M51" s="162"/>
      <c r="N51" s="163"/>
    </row>
    <row r="52" spans="2:14" ht="15">
      <c r="B52" s="48"/>
      <c r="C52" s="49" t="s">
        <v>298</v>
      </c>
      <c r="D52" s="49"/>
      <c r="E52" s="42"/>
      <c r="F52" s="50"/>
      <c r="G52" s="46" t="s">
        <v>299</v>
      </c>
      <c r="H52" s="51"/>
      <c r="I52" s="162" t="s">
        <v>25</v>
      </c>
      <c r="J52" s="162"/>
      <c r="K52" s="162"/>
      <c r="L52" s="162"/>
      <c r="M52" s="162"/>
      <c r="N52" s="163"/>
    </row>
    <row r="53" spans="2:14" ht="15.75">
      <c r="B53" s="48"/>
      <c r="C53" s="52" t="s">
        <v>300</v>
      </c>
      <c r="D53" s="52"/>
      <c r="E53" s="42"/>
      <c r="F53" s="50"/>
      <c r="G53" s="46" t="s">
        <v>301</v>
      </c>
      <c r="H53" s="51"/>
      <c r="I53" s="162" t="s">
        <v>255</v>
      </c>
      <c r="J53" s="162"/>
      <c r="K53" s="162"/>
      <c r="L53" s="162"/>
      <c r="M53" s="162"/>
      <c r="N53" s="163"/>
    </row>
    <row r="54" spans="2:14" ht="15.75">
      <c r="B54" s="48"/>
      <c r="C54" s="42" t="s">
        <v>302</v>
      </c>
      <c r="D54" s="52"/>
      <c r="E54" s="42"/>
      <c r="F54" s="50"/>
      <c r="G54" s="46" t="s">
        <v>303</v>
      </c>
      <c r="H54" s="51"/>
      <c r="I54" s="162">
        <v>45066</v>
      </c>
      <c r="J54" s="162"/>
      <c r="K54" s="162"/>
      <c r="L54" s="162"/>
      <c r="M54" s="162"/>
      <c r="N54" s="163"/>
    </row>
    <row r="55" spans="2:14" ht="15.75" thickBot="1">
      <c r="B55" s="48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54"/>
    </row>
    <row r="56" spans="2:14" ht="15">
      <c r="B56" s="55" t="s">
        <v>304</v>
      </c>
      <c r="C56" s="164" t="s">
        <v>25</v>
      </c>
      <c r="D56" s="164"/>
      <c r="E56" s="56"/>
      <c r="F56" s="57" t="s">
        <v>306</v>
      </c>
      <c r="G56" s="164" t="s">
        <v>86</v>
      </c>
      <c r="H56" s="164"/>
      <c r="I56" s="164"/>
      <c r="J56" s="164"/>
      <c r="K56" s="164"/>
      <c r="L56" s="164"/>
      <c r="M56" s="164"/>
      <c r="N56" s="165"/>
    </row>
    <row r="57" spans="2:14" ht="15">
      <c r="B57" s="58" t="s">
        <v>307</v>
      </c>
      <c r="C57" s="166" t="s">
        <v>330</v>
      </c>
      <c r="D57" s="166"/>
      <c r="E57" s="59"/>
      <c r="F57" s="60" t="s">
        <v>309</v>
      </c>
      <c r="G57" s="182" t="s">
        <v>310</v>
      </c>
      <c r="H57" s="183"/>
      <c r="I57" s="183"/>
      <c r="J57" s="183"/>
      <c r="K57" s="183"/>
      <c r="L57" s="183"/>
      <c r="M57" s="183"/>
      <c r="N57" s="184"/>
    </row>
    <row r="58" spans="2:14" ht="15">
      <c r="B58" s="58" t="s">
        <v>311</v>
      </c>
      <c r="C58" s="166" t="s">
        <v>332</v>
      </c>
      <c r="D58" s="166"/>
      <c r="E58" s="59"/>
      <c r="F58" s="60" t="s">
        <v>313</v>
      </c>
      <c r="G58" s="182" t="s">
        <v>314</v>
      </c>
      <c r="H58" s="183"/>
      <c r="I58" s="183"/>
      <c r="J58" s="183"/>
      <c r="K58" s="183"/>
      <c r="L58" s="183"/>
      <c r="M58" s="183"/>
      <c r="N58" s="184"/>
    </row>
    <row r="59" spans="2:14" ht="15">
      <c r="B59" s="168" t="s">
        <v>315</v>
      </c>
      <c r="C59" s="169"/>
      <c r="D59" s="169"/>
      <c r="E59" s="61"/>
      <c r="F59" s="169" t="s">
        <v>315</v>
      </c>
      <c r="G59" s="169"/>
      <c r="H59" s="169"/>
      <c r="I59" s="169"/>
      <c r="J59" s="169"/>
      <c r="K59" s="169"/>
      <c r="L59" s="169"/>
      <c r="M59" s="169"/>
      <c r="N59" s="170"/>
    </row>
    <row r="60" spans="2:14" ht="15">
      <c r="B60" s="62" t="s">
        <v>316</v>
      </c>
      <c r="C60" s="166" t="s">
        <v>330</v>
      </c>
      <c r="D60" s="166"/>
      <c r="E60" s="59"/>
      <c r="F60" s="63" t="s">
        <v>316</v>
      </c>
      <c r="G60" s="182" t="s">
        <v>310</v>
      </c>
      <c r="H60" s="183"/>
      <c r="I60" s="183"/>
      <c r="J60" s="183"/>
      <c r="K60" s="183"/>
      <c r="L60" s="183"/>
      <c r="M60" s="183"/>
      <c r="N60" s="184"/>
    </row>
    <row r="61" spans="2:14" ht="15.75" thickBot="1">
      <c r="B61" s="64" t="s">
        <v>316</v>
      </c>
      <c r="C61" s="166" t="s">
        <v>332</v>
      </c>
      <c r="D61" s="166"/>
      <c r="E61" s="65"/>
      <c r="F61" s="66" t="s">
        <v>316</v>
      </c>
      <c r="G61" s="182" t="s">
        <v>314</v>
      </c>
      <c r="H61" s="183"/>
      <c r="I61" s="183"/>
      <c r="J61" s="183"/>
      <c r="K61" s="183"/>
      <c r="L61" s="183"/>
      <c r="M61" s="183"/>
      <c r="N61" s="184"/>
    </row>
    <row r="62" spans="2:14" ht="15">
      <c r="B62" s="48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54"/>
    </row>
    <row r="63" spans="2:14" ht="15.75" thickBot="1">
      <c r="B63" s="67" t="s">
        <v>317</v>
      </c>
      <c r="C63" s="42"/>
      <c r="D63" s="42"/>
      <c r="E63" s="42"/>
      <c r="F63" s="68">
        <v>1</v>
      </c>
      <c r="G63" s="68">
        <v>2</v>
      </c>
      <c r="H63" s="68">
        <v>3</v>
      </c>
      <c r="I63" s="68">
        <v>4</v>
      </c>
      <c r="J63" s="68">
        <v>5</v>
      </c>
      <c r="K63" s="173" t="s">
        <v>7</v>
      </c>
      <c r="L63" s="173"/>
      <c r="M63" s="68" t="s">
        <v>318</v>
      </c>
      <c r="N63" s="69" t="s">
        <v>319</v>
      </c>
    </row>
    <row r="64" spans="2:14" ht="15">
      <c r="B64" s="70" t="s">
        <v>320</v>
      </c>
      <c r="C64" s="174" t="str">
        <f>IF(C57&gt;"",C57&amp;" - "&amp;G57,"")</f>
        <v>Bril Taisiia - Turi Sanni</v>
      </c>
      <c r="D64" s="174"/>
      <c r="E64" s="72"/>
      <c r="F64" s="73">
        <v>-4</v>
      </c>
      <c r="G64" s="73">
        <v>-7</v>
      </c>
      <c r="H64" s="73">
        <v>-4</v>
      </c>
      <c r="I64" s="73"/>
      <c r="J64" s="74"/>
      <c r="K64" s="75">
        <f>IF(ISBLANK(F64),"",COUNTIF(F64:J64,"&gt;=0"))</f>
        <v>0</v>
      </c>
      <c r="L64" s="76">
        <f>IF(ISBLANK(F64),"",IF(LEFT(F64)="-",1,0)+IF(LEFT(G64)="-",1,0)+IF(LEFT(H64)="-",1,0)+IF(LEFT(I64)="-",1,0)+IF(LEFT(J64)="-",1,0))</f>
        <v>3</v>
      </c>
      <c r="M64" s="77">
        <f aca="true" t="shared" si="2" ref="M64:N68">IF(K64=3,1,"")</f>
      </c>
      <c r="N64" s="78">
        <f t="shared" si="2"/>
        <v>1</v>
      </c>
    </row>
    <row r="65" spans="2:14" ht="15">
      <c r="B65" s="70" t="s">
        <v>321</v>
      </c>
      <c r="C65" s="174" t="str">
        <f>IF(C58&gt;"",C58&amp;" - "&amp;G58,"")</f>
        <v>Bril Arina - Turi Emily</v>
      </c>
      <c r="D65" s="174"/>
      <c r="E65" s="72"/>
      <c r="F65" s="73">
        <v>-2</v>
      </c>
      <c r="G65" s="73">
        <v>-7</v>
      </c>
      <c r="H65" s="73">
        <v>-10</v>
      </c>
      <c r="I65" s="73"/>
      <c r="J65" s="79"/>
      <c r="K65" s="80">
        <f>IF(ISBLANK(F65),"",COUNTIF(F65:J65,"&gt;=0"))</f>
        <v>0</v>
      </c>
      <c r="L65" s="81">
        <f>IF(ISBLANK(F65),"",IF(LEFT(F65)="-",1,0)+IF(LEFT(G65)="-",1,0)+IF(LEFT(H65)="-",1,0)+IF(LEFT(I65)="-",1,0)+IF(LEFT(J65)="-",1,0))</f>
        <v>3</v>
      </c>
      <c r="M65" s="82">
        <f t="shared" si="2"/>
      </c>
      <c r="N65" s="83">
        <f t="shared" si="2"/>
        <v>1</v>
      </c>
    </row>
    <row r="66" spans="2:14" ht="15">
      <c r="B66" s="84" t="s">
        <v>322</v>
      </c>
      <c r="C66" s="71" t="str">
        <f>IF(C60&gt;"",C60&amp;" / "&amp;C61,"")</f>
        <v>Bril Taisiia / Bril Arina</v>
      </c>
      <c r="D66" s="71" t="str">
        <f>IF(G60&gt;"",G60&amp;" / "&amp;G61,"")</f>
        <v>Turi Sanni / Turi Emily</v>
      </c>
      <c r="E66" s="85"/>
      <c r="F66" s="73">
        <v>-6</v>
      </c>
      <c r="G66" s="73">
        <v>8</v>
      </c>
      <c r="H66" s="73">
        <v>-4</v>
      </c>
      <c r="I66" s="73">
        <v>-2</v>
      </c>
      <c r="J66" s="79"/>
      <c r="K66" s="80">
        <f>IF(ISBLANK(F66),"",COUNTIF(F66:J66,"&gt;=0"))</f>
        <v>1</v>
      </c>
      <c r="L66" s="81">
        <f>IF(ISBLANK(F66),"",IF(LEFT(F66)="-",1,0)+IF(LEFT(G66)="-",1,0)+IF(LEFT(H66)="-",1,0)+IF(LEFT(I66)="-",1,0)+IF(LEFT(J66)="-",1,0))</f>
        <v>3</v>
      </c>
      <c r="M66" s="82">
        <f t="shared" si="2"/>
      </c>
      <c r="N66" s="83">
        <f t="shared" si="2"/>
        <v>1</v>
      </c>
    </row>
    <row r="67" spans="2:14" ht="15">
      <c r="B67" s="70" t="s">
        <v>323</v>
      </c>
      <c r="C67" s="174" t="str">
        <f>IF(C57&gt;"",C57&amp;" - "&amp;G58,"")</f>
        <v>Bril Taisiia - Turi Emily</v>
      </c>
      <c r="D67" s="174"/>
      <c r="E67" s="72"/>
      <c r="F67" s="73"/>
      <c r="G67" s="73"/>
      <c r="H67" s="73"/>
      <c r="I67" s="73"/>
      <c r="J67" s="79"/>
      <c r="K67" s="80">
        <f>IF(ISBLANK(F67),"",COUNTIF(F67:J67,"&gt;=0"))</f>
      </c>
      <c r="L67" s="81">
        <f>IF(ISBLANK(F67),"",IF(LEFT(F67)="-",1,0)+IF(LEFT(G67)="-",1,0)+IF(LEFT(H67)="-",1,0)+IF(LEFT(I67)="-",1,0)+IF(LEFT(J67)="-",1,0))</f>
      </c>
      <c r="M67" s="82">
        <f t="shared" si="2"/>
      </c>
      <c r="N67" s="83">
        <f t="shared" si="2"/>
      </c>
    </row>
    <row r="68" spans="2:14" ht="15.75" thickBot="1">
      <c r="B68" s="70" t="s">
        <v>324</v>
      </c>
      <c r="C68" s="174" t="str">
        <f>IF(C58&gt;"",C58&amp;" - "&amp;G57,"")</f>
        <v>Bril Arina - Turi Sanni</v>
      </c>
      <c r="D68" s="174"/>
      <c r="E68" s="72"/>
      <c r="F68" s="73"/>
      <c r="G68" s="73"/>
      <c r="H68" s="73"/>
      <c r="I68" s="73"/>
      <c r="J68" s="79"/>
      <c r="K68" s="86">
        <f>IF(ISBLANK(F68),"",COUNTIF(F68:J68,"&gt;=0"))</f>
      </c>
      <c r="L68" s="87">
        <f>IF(ISBLANK(F68),"",IF(LEFT(F68)="-",1,0)+IF(LEFT(G68)="-",1,0)+IF(LEFT(H68)="-",1,0)+IF(LEFT(I68)="-",1,0)+IF(LEFT(J68)="-",1,0))</f>
      </c>
      <c r="M68" s="88">
        <f t="shared" si="2"/>
      </c>
      <c r="N68" s="89">
        <f t="shared" si="2"/>
      </c>
    </row>
    <row r="69" spans="2:14" ht="19.5" thickBot="1">
      <c r="B69" s="90"/>
      <c r="C69" s="91"/>
      <c r="D69" s="91"/>
      <c r="E69" s="91"/>
      <c r="F69" s="92"/>
      <c r="G69" s="92"/>
      <c r="H69" s="93"/>
      <c r="I69" s="175" t="s">
        <v>325</v>
      </c>
      <c r="J69" s="175"/>
      <c r="K69" s="94">
        <f>COUNTIF(K64:K68,"=3")</f>
        <v>0</v>
      </c>
      <c r="L69" s="95">
        <f>COUNTIF(L64:L68,"=3")</f>
        <v>3</v>
      </c>
      <c r="M69" s="96">
        <f>SUM(M64:M68)</f>
        <v>0</v>
      </c>
      <c r="N69" s="97">
        <f>SUM(N64:N68)</f>
        <v>3</v>
      </c>
    </row>
    <row r="70" spans="2:14" ht="15">
      <c r="B70" s="98" t="s">
        <v>326</v>
      </c>
      <c r="C70" s="91"/>
      <c r="D70" s="91"/>
      <c r="E70" s="91"/>
      <c r="F70" s="91"/>
      <c r="G70" s="91"/>
      <c r="H70" s="91"/>
      <c r="I70" s="91"/>
      <c r="J70" s="91"/>
      <c r="K70" s="42"/>
      <c r="L70" s="42"/>
      <c r="M70" s="42"/>
      <c r="N70" s="54"/>
    </row>
    <row r="71" spans="2:14" ht="15">
      <c r="B71" s="99" t="s">
        <v>327</v>
      </c>
      <c r="C71" s="100"/>
      <c r="D71" s="101" t="s">
        <v>328</v>
      </c>
      <c r="E71" s="100"/>
      <c r="F71" s="101" t="s">
        <v>32</v>
      </c>
      <c r="G71" s="101"/>
      <c r="H71" s="102"/>
      <c r="I71" s="42"/>
      <c r="J71" s="176" t="s">
        <v>329</v>
      </c>
      <c r="K71" s="176"/>
      <c r="L71" s="176"/>
      <c r="M71" s="176"/>
      <c r="N71" s="177"/>
    </row>
    <row r="72" spans="2:14" ht="21.75" thickBot="1">
      <c r="B72" s="178"/>
      <c r="C72" s="179"/>
      <c r="D72" s="179"/>
      <c r="E72" s="103"/>
      <c r="F72" s="179"/>
      <c r="G72" s="179"/>
      <c r="H72" s="179"/>
      <c r="I72" s="179"/>
      <c r="J72" s="180" t="str">
        <f>IF(M69=3,C56,IF(N69=3,G56,""))</f>
        <v>KoKu</v>
      </c>
      <c r="K72" s="180"/>
      <c r="L72" s="180"/>
      <c r="M72" s="180"/>
      <c r="N72" s="181"/>
    </row>
    <row r="73" spans="2:14" ht="15"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</row>
    <row r="75" spans="2:14" ht="15">
      <c r="B75" s="43"/>
      <c r="C75" s="44"/>
      <c r="D75" s="44"/>
      <c r="E75" s="44"/>
      <c r="F75" s="45"/>
      <c r="G75" s="46" t="s">
        <v>297</v>
      </c>
      <c r="H75" s="47"/>
      <c r="I75" s="162" t="s">
        <v>0</v>
      </c>
      <c r="J75" s="162"/>
      <c r="K75" s="162"/>
      <c r="L75" s="162"/>
      <c r="M75" s="162"/>
      <c r="N75" s="163"/>
    </row>
    <row r="76" spans="2:14" ht="15">
      <c r="B76" s="48"/>
      <c r="C76" s="49" t="s">
        <v>298</v>
      </c>
      <c r="D76" s="49"/>
      <c r="E76" s="42"/>
      <c r="F76" s="50"/>
      <c r="G76" s="46" t="s">
        <v>299</v>
      </c>
      <c r="H76" s="51"/>
      <c r="I76" s="162" t="s">
        <v>25</v>
      </c>
      <c r="J76" s="162"/>
      <c r="K76" s="162"/>
      <c r="L76" s="162"/>
      <c r="M76" s="162"/>
      <c r="N76" s="163"/>
    </row>
    <row r="77" spans="2:14" ht="15.75">
      <c r="B77" s="48"/>
      <c r="C77" s="52" t="s">
        <v>300</v>
      </c>
      <c r="D77" s="52"/>
      <c r="E77" s="42"/>
      <c r="F77" s="50"/>
      <c r="G77" s="46" t="s">
        <v>301</v>
      </c>
      <c r="H77" s="51"/>
      <c r="I77" s="162" t="s">
        <v>255</v>
      </c>
      <c r="J77" s="162"/>
      <c r="K77" s="162"/>
      <c r="L77" s="162"/>
      <c r="M77" s="162"/>
      <c r="N77" s="163"/>
    </row>
    <row r="78" spans="2:14" ht="15.75">
      <c r="B78" s="48"/>
      <c r="C78" s="42" t="s">
        <v>302</v>
      </c>
      <c r="D78" s="52"/>
      <c r="E78" s="42"/>
      <c r="F78" s="50"/>
      <c r="G78" s="46" t="s">
        <v>303</v>
      </c>
      <c r="H78" s="51"/>
      <c r="I78" s="162">
        <v>45066</v>
      </c>
      <c r="J78" s="162"/>
      <c r="K78" s="162"/>
      <c r="L78" s="162"/>
      <c r="M78" s="162"/>
      <c r="N78" s="163"/>
    </row>
    <row r="79" spans="2:14" ht="15.75" thickBot="1">
      <c r="B79" s="4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54"/>
    </row>
    <row r="80" spans="2:14" ht="15">
      <c r="B80" s="55" t="s">
        <v>304</v>
      </c>
      <c r="C80" s="164" t="s">
        <v>305</v>
      </c>
      <c r="D80" s="164"/>
      <c r="E80" s="56"/>
      <c r="F80" s="57" t="s">
        <v>306</v>
      </c>
      <c r="G80" s="164" t="s">
        <v>51</v>
      </c>
      <c r="H80" s="164"/>
      <c r="I80" s="164"/>
      <c r="J80" s="164"/>
      <c r="K80" s="164"/>
      <c r="L80" s="164"/>
      <c r="M80" s="164"/>
      <c r="N80" s="165"/>
    </row>
    <row r="81" spans="2:14" ht="15">
      <c r="B81" s="58" t="s">
        <v>307</v>
      </c>
      <c r="C81" s="166" t="s">
        <v>312</v>
      </c>
      <c r="D81" s="166"/>
      <c r="E81" s="59"/>
      <c r="F81" s="60" t="s">
        <v>309</v>
      </c>
      <c r="G81" s="182" t="s">
        <v>331</v>
      </c>
      <c r="H81" s="183"/>
      <c r="I81" s="183"/>
      <c r="J81" s="183"/>
      <c r="K81" s="183"/>
      <c r="L81" s="183"/>
      <c r="M81" s="183"/>
      <c r="N81" s="184"/>
    </row>
    <row r="82" spans="2:14" ht="15">
      <c r="B82" s="58" t="s">
        <v>311</v>
      </c>
      <c r="C82" s="166" t="s">
        <v>308</v>
      </c>
      <c r="D82" s="166"/>
      <c r="E82" s="59"/>
      <c r="F82" s="60" t="s">
        <v>313</v>
      </c>
      <c r="G82" s="182" t="s">
        <v>333</v>
      </c>
      <c r="H82" s="183"/>
      <c r="I82" s="183"/>
      <c r="J82" s="183"/>
      <c r="K82" s="183"/>
      <c r="L82" s="183"/>
      <c r="M82" s="183"/>
      <c r="N82" s="184"/>
    </row>
    <row r="83" spans="2:14" ht="15">
      <c r="B83" s="168" t="s">
        <v>315</v>
      </c>
      <c r="C83" s="169"/>
      <c r="D83" s="169"/>
      <c r="E83" s="61"/>
      <c r="F83" s="169" t="s">
        <v>315</v>
      </c>
      <c r="G83" s="169"/>
      <c r="H83" s="169"/>
      <c r="I83" s="169"/>
      <c r="J83" s="169"/>
      <c r="K83" s="169"/>
      <c r="L83" s="169"/>
      <c r="M83" s="169"/>
      <c r="N83" s="170"/>
    </row>
    <row r="84" spans="2:14" ht="15">
      <c r="B84" s="62" t="s">
        <v>316</v>
      </c>
      <c r="C84" s="166" t="s">
        <v>312</v>
      </c>
      <c r="D84" s="166"/>
      <c r="E84" s="59"/>
      <c r="F84" s="63" t="s">
        <v>316</v>
      </c>
      <c r="G84" s="182" t="s">
        <v>331</v>
      </c>
      <c r="H84" s="183"/>
      <c r="I84" s="183"/>
      <c r="J84" s="183"/>
      <c r="K84" s="183"/>
      <c r="L84" s="183"/>
      <c r="M84" s="183"/>
      <c r="N84" s="184"/>
    </row>
    <row r="85" spans="2:14" ht="15.75" thickBot="1">
      <c r="B85" s="64" t="s">
        <v>316</v>
      </c>
      <c r="C85" s="166" t="s">
        <v>308</v>
      </c>
      <c r="D85" s="166"/>
      <c r="E85" s="65"/>
      <c r="F85" s="66" t="s">
        <v>316</v>
      </c>
      <c r="G85" s="182" t="s">
        <v>333</v>
      </c>
      <c r="H85" s="183"/>
      <c r="I85" s="183"/>
      <c r="J85" s="183"/>
      <c r="K85" s="183"/>
      <c r="L85" s="183"/>
      <c r="M85" s="183"/>
      <c r="N85" s="184"/>
    </row>
    <row r="86" spans="2:14" ht="15">
      <c r="B86" s="4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54"/>
    </row>
    <row r="87" spans="2:14" ht="15.75" thickBot="1">
      <c r="B87" s="67" t="s">
        <v>317</v>
      </c>
      <c r="C87" s="42"/>
      <c r="D87" s="42"/>
      <c r="E87" s="42"/>
      <c r="F87" s="68">
        <v>1</v>
      </c>
      <c r="G87" s="68">
        <v>2</v>
      </c>
      <c r="H87" s="68">
        <v>3</v>
      </c>
      <c r="I87" s="68">
        <v>4</v>
      </c>
      <c r="J87" s="68">
        <v>5</v>
      </c>
      <c r="K87" s="173" t="s">
        <v>7</v>
      </c>
      <c r="L87" s="173"/>
      <c r="M87" s="68" t="s">
        <v>318</v>
      </c>
      <c r="N87" s="69" t="s">
        <v>319</v>
      </c>
    </row>
    <row r="88" spans="2:14" ht="15">
      <c r="B88" s="70" t="s">
        <v>320</v>
      </c>
      <c r="C88" s="174" t="str">
        <f>IF(C81&gt;"",C81&amp;" - "&amp;G81,"")</f>
        <v>Seppälä Ella - Saarto Viola</v>
      </c>
      <c r="D88" s="174"/>
      <c r="E88" s="72"/>
      <c r="F88" s="73">
        <v>-9</v>
      </c>
      <c r="G88" s="73">
        <v>-9</v>
      </c>
      <c r="H88" s="73">
        <v>11</v>
      </c>
      <c r="I88" s="73">
        <v>-1</v>
      </c>
      <c r="J88" s="74"/>
      <c r="K88" s="75">
        <f>IF(ISBLANK(F88),"",COUNTIF(F88:J88,"&gt;=0"))</f>
        <v>1</v>
      </c>
      <c r="L88" s="76">
        <f>IF(ISBLANK(F88),"",IF(LEFT(F88)="-",1,0)+IF(LEFT(G88)="-",1,0)+IF(LEFT(H88)="-",1,0)+IF(LEFT(I88)="-",1,0)+IF(LEFT(J88)="-",1,0))</f>
        <v>3</v>
      </c>
      <c r="M88" s="77">
        <f aca="true" t="shared" si="3" ref="M88:N92">IF(K88=3,1,"")</f>
      </c>
      <c r="N88" s="78">
        <f t="shared" si="3"/>
        <v>1</v>
      </c>
    </row>
    <row r="89" spans="2:14" ht="15">
      <c r="B89" s="70" t="s">
        <v>321</v>
      </c>
      <c r="C89" s="174" t="str">
        <f>IF(C82&gt;"",C82&amp;" - "&amp;G82,"")</f>
        <v>Lu Jiali - Vuorinen Sohvi</v>
      </c>
      <c r="D89" s="174"/>
      <c r="E89" s="72"/>
      <c r="F89" s="73">
        <v>-5</v>
      </c>
      <c r="G89" s="73">
        <v>4</v>
      </c>
      <c r="H89" s="73">
        <v>0</v>
      </c>
      <c r="I89" s="73">
        <v>10</v>
      </c>
      <c r="J89" s="79"/>
      <c r="K89" s="80">
        <f>IF(ISBLANK(F89),"",COUNTIF(F89:J89,"&gt;=0"))</f>
        <v>3</v>
      </c>
      <c r="L89" s="81">
        <f>IF(ISBLANK(F89),"",IF(LEFT(F89)="-",1,0)+IF(LEFT(G89)="-",1,0)+IF(LEFT(H89)="-",1,0)+IF(LEFT(I89)="-",1,0)+IF(LEFT(J89)="-",1,0))</f>
        <v>1</v>
      </c>
      <c r="M89" s="82">
        <f t="shared" si="3"/>
        <v>1</v>
      </c>
      <c r="N89" s="83">
        <f t="shared" si="3"/>
      </c>
    </row>
    <row r="90" spans="2:14" ht="15">
      <c r="B90" s="84" t="s">
        <v>322</v>
      </c>
      <c r="C90" s="71" t="str">
        <f>IF(C84&gt;"",C84&amp;" / "&amp;C85,"")</f>
        <v>Seppälä Ella / Lu Jiali</v>
      </c>
      <c r="D90" s="71" t="str">
        <f>IF(G84&gt;"",G84&amp;" / "&amp;G85,"")</f>
        <v>Saarto Viola / Vuorinen Sohvi</v>
      </c>
      <c r="E90" s="85"/>
      <c r="F90" s="73">
        <v>6</v>
      </c>
      <c r="G90" s="73">
        <v>-10</v>
      </c>
      <c r="H90" s="73">
        <v>9</v>
      </c>
      <c r="I90" s="73">
        <v>-10</v>
      </c>
      <c r="J90" s="79">
        <v>-10</v>
      </c>
      <c r="K90" s="80">
        <f>IF(ISBLANK(F90),"",COUNTIF(F90:J90,"&gt;=0"))</f>
        <v>2</v>
      </c>
      <c r="L90" s="81">
        <f>IF(ISBLANK(F90),"",IF(LEFT(F90)="-",1,0)+IF(LEFT(G90)="-",1,0)+IF(LEFT(H90)="-",1,0)+IF(LEFT(I90)="-",1,0)+IF(LEFT(J90)="-",1,0))</f>
        <v>3</v>
      </c>
      <c r="M90" s="82">
        <f t="shared" si="3"/>
      </c>
      <c r="N90" s="83">
        <f t="shared" si="3"/>
        <v>1</v>
      </c>
    </row>
    <row r="91" spans="2:14" ht="15">
      <c r="B91" s="70" t="s">
        <v>323</v>
      </c>
      <c r="C91" s="174" t="str">
        <f>IF(C81&gt;"",C81&amp;" - "&amp;G82,"")</f>
        <v>Seppälä Ella - Vuorinen Sohvi</v>
      </c>
      <c r="D91" s="174"/>
      <c r="E91" s="72"/>
      <c r="F91" s="73">
        <v>-9</v>
      </c>
      <c r="G91" s="73">
        <v>-4</v>
      </c>
      <c r="H91" s="73">
        <v>-1</v>
      </c>
      <c r="I91" s="73"/>
      <c r="J91" s="79"/>
      <c r="K91" s="80">
        <f>IF(ISBLANK(F91),"",COUNTIF(F91:J91,"&gt;=0"))</f>
        <v>0</v>
      </c>
      <c r="L91" s="81">
        <f>IF(ISBLANK(F91),"",IF(LEFT(F91)="-",1,0)+IF(LEFT(G91)="-",1,0)+IF(LEFT(H91)="-",1,0)+IF(LEFT(I91)="-",1,0)+IF(LEFT(J91)="-",1,0))</f>
        <v>3</v>
      </c>
      <c r="M91" s="82">
        <f t="shared" si="3"/>
      </c>
      <c r="N91" s="83">
        <f t="shared" si="3"/>
        <v>1</v>
      </c>
    </row>
    <row r="92" spans="2:14" ht="15.75" thickBot="1">
      <c r="B92" s="70" t="s">
        <v>324</v>
      </c>
      <c r="C92" s="174" t="str">
        <f>IF(C82&gt;"",C82&amp;" - "&amp;G81,"")</f>
        <v>Lu Jiali - Saarto Viola</v>
      </c>
      <c r="D92" s="174"/>
      <c r="E92" s="72"/>
      <c r="F92" s="73"/>
      <c r="G92" s="73"/>
      <c r="H92" s="73"/>
      <c r="I92" s="73"/>
      <c r="J92" s="79"/>
      <c r="K92" s="86">
        <f>IF(ISBLANK(F92),"",COUNTIF(F92:J92,"&gt;=0"))</f>
      </c>
      <c r="L92" s="87">
        <f>IF(ISBLANK(F92),"",IF(LEFT(F92)="-",1,0)+IF(LEFT(G92)="-",1,0)+IF(LEFT(H92)="-",1,0)+IF(LEFT(I92)="-",1,0)+IF(LEFT(J92)="-",1,0))</f>
      </c>
      <c r="M92" s="88">
        <f t="shared" si="3"/>
      </c>
      <c r="N92" s="89">
        <f t="shared" si="3"/>
      </c>
    </row>
    <row r="93" spans="2:14" ht="19.5" thickBot="1">
      <c r="B93" s="90"/>
      <c r="C93" s="91"/>
      <c r="D93" s="91"/>
      <c r="E93" s="91"/>
      <c r="F93" s="92"/>
      <c r="G93" s="92"/>
      <c r="H93" s="93"/>
      <c r="I93" s="175" t="s">
        <v>325</v>
      </c>
      <c r="J93" s="175"/>
      <c r="K93" s="94">
        <f>COUNTIF(K88:K92,"=3")</f>
        <v>1</v>
      </c>
      <c r="L93" s="95">
        <f>COUNTIF(L88:L92,"=3")</f>
        <v>3</v>
      </c>
      <c r="M93" s="96">
        <f>SUM(M88:M92)</f>
        <v>1</v>
      </c>
      <c r="N93" s="97">
        <f>SUM(N88:N92)</f>
        <v>3</v>
      </c>
    </row>
    <row r="94" spans="2:14" ht="15">
      <c r="B94" s="98" t="s">
        <v>326</v>
      </c>
      <c r="C94" s="91"/>
      <c r="D94" s="91"/>
      <c r="E94" s="91"/>
      <c r="F94" s="91"/>
      <c r="G94" s="91"/>
      <c r="H94" s="91"/>
      <c r="I94" s="91"/>
      <c r="J94" s="91"/>
      <c r="K94" s="42"/>
      <c r="L94" s="42"/>
      <c r="M94" s="42"/>
      <c r="N94" s="54"/>
    </row>
    <row r="95" spans="2:14" ht="15">
      <c r="B95" s="99" t="s">
        <v>327</v>
      </c>
      <c r="C95" s="100"/>
      <c r="D95" s="101" t="s">
        <v>328</v>
      </c>
      <c r="E95" s="100"/>
      <c r="F95" s="101" t="s">
        <v>32</v>
      </c>
      <c r="G95" s="101"/>
      <c r="H95" s="102"/>
      <c r="I95" s="42"/>
      <c r="J95" s="176" t="s">
        <v>329</v>
      </c>
      <c r="K95" s="176"/>
      <c r="L95" s="176"/>
      <c r="M95" s="176"/>
      <c r="N95" s="177"/>
    </row>
    <row r="96" spans="2:14" ht="21.75" thickBot="1">
      <c r="B96" s="178"/>
      <c r="C96" s="179"/>
      <c r="D96" s="179"/>
      <c r="E96" s="103"/>
      <c r="F96" s="179"/>
      <c r="G96" s="179"/>
      <c r="H96" s="179"/>
      <c r="I96" s="179"/>
      <c r="J96" s="180" t="str">
        <f>IF(M93=3,C80,IF(N93=3,G80,""))</f>
        <v>PTS Sherwood</v>
      </c>
      <c r="K96" s="180"/>
      <c r="L96" s="180"/>
      <c r="M96" s="180"/>
      <c r="N96" s="181"/>
    </row>
    <row r="97" spans="2:14" ht="15">
      <c r="B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6"/>
    </row>
    <row r="99" spans="2:14" ht="15">
      <c r="B99" s="43"/>
      <c r="C99" s="44"/>
      <c r="D99" s="44"/>
      <c r="E99" s="44"/>
      <c r="F99" s="45"/>
      <c r="G99" s="46" t="s">
        <v>297</v>
      </c>
      <c r="H99" s="47"/>
      <c r="I99" s="162" t="s">
        <v>0</v>
      </c>
      <c r="J99" s="162"/>
      <c r="K99" s="162"/>
      <c r="L99" s="162"/>
      <c r="M99" s="162"/>
      <c r="N99" s="163"/>
    </row>
    <row r="100" spans="2:14" ht="15">
      <c r="B100" s="48"/>
      <c r="C100" s="49" t="s">
        <v>298</v>
      </c>
      <c r="D100" s="49"/>
      <c r="E100" s="42"/>
      <c r="F100" s="50"/>
      <c r="G100" s="46" t="s">
        <v>299</v>
      </c>
      <c r="H100" s="51"/>
      <c r="I100" s="162" t="s">
        <v>25</v>
      </c>
      <c r="J100" s="162"/>
      <c r="K100" s="162"/>
      <c r="L100" s="162"/>
      <c r="M100" s="162"/>
      <c r="N100" s="163"/>
    </row>
    <row r="101" spans="2:14" ht="15.75">
      <c r="B101" s="48"/>
      <c r="C101" s="52" t="s">
        <v>300</v>
      </c>
      <c r="D101" s="52"/>
      <c r="E101" s="42"/>
      <c r="F101" s="50"/>
      <c r="G101" s="46" t="s">
        <v>301</v>
      </c>
      <c r="H101" s="51"/>
      <c r="I101" s="162" t="s">
        <v>255</v>
      </c>
      <c r="J101" s="162"/>
      <c r="K101" s="162"/>
      <c r="L101" s="162"/>
      <c r="M101" s="162"/>
      <c r="N101" s="163"/>
    </row>
    <row r="102" spans="2:14" ht="15.75">
      <c r="B102" s="48"/>
      <c r="C102" s="42" t="s">
        <v>302</v>
      </c>
      <c r="D102" s="52"/>
      <c r="E102" s="42"/>
      <c r="F102" s="50"/>
      <c r="G102" s="46" t="s">
        <v>303</v>
      </c>
      <c r="H102" s="51"/>
      <c r="I102" s="162">
        <v>45066</v>
      </c>
      <c r="J102" s="162"/>
      <c r="K102" s="162"/>
      <c r="L102" s="162"/>
      <c r="M102" s="162"/>
      <c r="N102" s="163"/>
    </row>
    <row r="103" spans="2:14" ht="15.75" thickBot="1">
      <c r="B103" s="48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54"/>
    </row>
    <row r="104" spans="2:14" ht="15">
      <c r="B104" s="55" t="s">
        <v>304</v>
      </c>
      <c r="C104" s="164" t="s">
        <v>51</v>
      </c>
      <c r="D104" s="164"/>
      <c r="E104" s="56"/>
      <c r="F104" s="57" t="s">
        <v>306</v>
      </c>
      <c r="G104" s="164" t="s">
        <v>86</v>
      </c>
      <c r="H104" s="164"/>
      <c r="I104" s="164"/>
      <c r="J104" s="164"/>
      <c r="K104" s="164"/>
      <c r="L104" s="164"/>
      <c r="M104" s="164"/>
      <c r="N104" s="165"/>
    </row>
    <row r="105" spans="2:14" ht="15">
      <c r="B105" s="58" t="s">
        <v>307</v>
      </c>
      <c r="C105" s="166" t="s">
        <v>333</v>
      </c>
      <c r="D105" s="166"/>
      <c r="E105" s="59"/>
      <c r="F105" s="60" t="s">
        <v>309</v>
      </c>
      <c r="G105" s="182" t="s">
        <v>310</v>
      </c>
      <c r="H105" s="183"/>
      <c r="I105" s="183"/>
      <c r="J105" s="183"/>
      <c r="K105" s="183"/>
      <c r="L105" s="183"/>
      <c r="M105" s="183"/>
      <c r="N105" s="184"/>
    </row>
    <row r="106" spans="2:14" ht="15">
      <c r="B106" s="58" t="s">
        <v>311</v>
      </c>
      <c r="C106" s="166" t="s">
        <v>331</v>
      </c>
      <c r="D106" s="166"/>
      <c r="E106" s="59"/>
      <c r="F106" s="60" t="s">
        <v>313</v>
      </c>
      <c r="G106" s="182" t="s">
        <v>314</v>
      </c>
      <c r="H106" s="183"/>
      <c r="I106" s="183"/>
      <c r="J106" s="183"/>
      <c r="K106" s="183"/>
      <c r="L106" s="183"/>
      <c r="M106" s="183"/>
      <c r="N106" s="184"/>
    </row>
    <row r="107" spans="2:14" ht="15">
      <c r="B107" s="168" t="s">
        <v>315</v>
      </c>
      <c r="C107" s="169"/>
      <c r="D107" s="169"/>
      <c r="E107" s="61"/>
      <c r="F107" s="169" t="s">
        <v>315</v>
      </c>
      <c r="G107" s="169"/>
      <c r="H107" s="169"/>
      <c r="I107" s="169"/>
      <c r="J107" s="169"/>
      <c r="K107" s="169"/>
      <c r="L107" s="169"/>
      <c r="M107" s="169"/>
      <c r="N107" s="170"/>
    </row>
    <row r="108" spans="2:14" ht="15">
      <c r="B108" s="62" t="s">
        <v>316</v>
      </c>
      <c r="C108" s="166" t="s">
        <v>333</v>
      </c>
      <c r="D108" s="166"/>
      <c r="E108" s="59"/>
      <c r="F108" s="63" t="s">
        <v>316</v>
      </c>
      <c r="G108" s="182" t="s">
        <v>310</v>
      </c>
      <c r="H108" s="183"/>
      <c r="I108" s="183"/>
      <c r="J108" s="183"/>
      <c r="K108" s="183"/>
      <c r="L108" s="183"/>
      <c r="M108" s="183"/>
      <c r="N108" s="184"/>
    </row>
    <row r="109" spans="2:14" ht="15.75" thickBot="1">
      <c r="B109" s="64" t="s">
        <v>316</v>
      </c>
      <c r="C109" s="166" t="s">
        <v>331</v>
      </c>
      <c r="D109" s="166"/>
      <c r="E109" s="65"/>
      <c r="F109" s="66" t="s">
        <v>316</v>
      </c>
      <c r="G109" s="182" t="s">
        <v>314</v>
      </c>
      <c r="H109" s="183"/>
      <c r="I109" s="183"/>
      <c r="J109" s="183"/>
      <c r="K109" s="183"/>
      <c r="L109" s="183"/>
      <c r="M109" s="183"/>
      <c r="N109" s="184"/>
    </row>
    <row r="110" spans="2:14" ht="15">
      <c r="B110" s="48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54"/>
    </row>
    <row r="111" spans="2:14" ht="15.75" thickBot="1">
      <c r="B111" s="67" t="s">
        <v>317</v>
      </c>
      <c r="C111" s="42"/>
      <c r="D111" s="42"/>
      <c r="E111" s="42"/>
      <c r="F111" s="68">
        <v>1</v>
      </c>
      <c r="G111" s="68">
        <v>2</v>
      </c>
      <c r="H111" s="68">
        <v>3</v>
      </c>
      <c r="I111" s="68">
        <v>4</v>
      </c>
      <c r="J111" s="68">
        <v>5</v>
      </c>
      <c r="K111" s="173" t="s">
        <v>7</v>
      </c>
      <c r="L111" s="173"/>
      <c r="M111" s="68" t="s">
        <v>318</v>
      </c>
      <c r="N111" s="69" t="s">
        <v>319</v>
      </c>
    </row>
    <row r="112" spans="2:14" ht="15">
      <c r="B112" s="70" t="s">
        <v>320</v>
      </c>
      <c r="C112" s="174" t="str">
        <f>IF(C105&gt;"",C105&amp;" - "&amp;G105,"")</f>
        <v>Vuorinen Sohvi - Turi Sanni</v>
      </c>
      <c r="D112" s="174"/>
      <c r="E112" s="72"/>
      <c r="F112" s="73">
        <v>-1</v>
      </c>
      <c r="G112" s="73">
        <v>-3</v>
      </c>
      <c r="H112" s="73">
        <v>-1</v>
      </c>
      <c r="I112" s="73"/>
      <c r="J112" s="74"/>
      <c r="K112" s="75">
        <f>IF(ISBLANK(F112),"",COUNTIF(F112:J112,"&gt;=0"))</f>
        <v>0</v>
      </c>
      <c r="L112" s="76">
        <f>IF(ISBLANK(F112),"",IF(LEFT(F112)="-",1,0)+IF(LEFT(G112)="-",1,0)+IF(LEFT(H112)="-",1,0)+IF(LEFT(I112)="-",1,0)+IF(LEFT(J112)="-",1,0))</f>
        <v>3</v>
      </c>
      <c r="M112" s="77">
        <f aca="true" t="shared" si="4" ref="M112:N116">IF(K112=3,1,"")</f>
      </c>
      <c r="N112" s="78">
        <f t="shared" si="4"/>
        <v>1</v>
      </c>
    </row>
    <row r="113" spans="2:14" ht="15">
      <c r="B113" s="70" t="s">
        <v>321</v>
      </c>
      <c r="C113" s="174" t="str">
        <f>IF(C106&gt;"",C106&amp;" - "&amp;G106,"")</f>
        <v>Saarto Viola - Turi Emily</v>
      </c>
      <c r="D113" s="174"/>
      <c r="E113" s="72"/>
      <c r="F113" s="73">
        <v>-9</v>
      </c>
      <c r="G113" s="73">
        <v>-6</v>
      </c>
      <c r="H113" s="73">
        <v>-9</v>
      </c>
      <c r="I113" s="73"/>
      <c r="J113" s="79"/>
      <c r="K113" s="80">
        <f>IF(ISBLANK(F113),"",COUNTIF(F113:J113,"&gt;=0"))</f>
        <v>0</v>
      </c>
      <c r="L113" s="81">
        <f>IF(ISBLANK(F113),"",IF(LEFT(F113)="-",1,0)+IF(LEFT(G113)="-",1,0)+IF(LEFT(H113)="-",1,0)+IF(LEFT(I113)="-",1,0)+IF(LEFT(J113)="-",1,0))</f>
        <v>3</v>
      </c>
      <c r="M113" s="82">
        <f t="shared" si="4"/>
      </c>
      <c r="N113" s="83">
        <f t="shared" si="4"/>
        <v>1</v>
      </c>
    </row>
    <row r="114" spans="2:14" ht="15">
      <c r="B114" s="84" t="s">
        <v>322</v>
      </c>
      <c r="C114" s="71" t="str">
        <f>IF(C108&gt;"",C108&amp;" / "&amp;C109,"")</f>
        <v>Vuorinen Sohvi / Saarto Viola</v>
      </c>
      <c r="D114" s="71" t="str">
        <f>IF(G108&gt;"",G108&amp;" / "&amp;G109,"")</f>
        <v>Turi Sanni / Turi Emily</v>
      </c>
      <c r="E114" s="85"/>
      <c r="F114" s="73">
        <v>-7</v>
      </c>
      <c r="G114" s="73">
        <v>-9</v>
      </c>
      <c r="H114" s="73">
        <v>-10</v>
      </c>
      <c r="I114" s="73"/>
      <c r="J114" s="79"/>
      <c r="K114" s="80">
        <f>IF(ISBLANK(F114),"",COUNTIF(F114:J114,"&gt;=0"))</f>
        <v>0</v>
      </c>
      <c r="L114" s="81">
        <f>IF(ISBLANK(F114),"",IF(LEFT(F114)="-",1,0)+IF(LEFT(G114)="-",1,0)+IF(LEFT(H114)="-",1,0)+IF(LEFT(I114)="-",1,0)+IF(LEFT(J114)="-",1,0))</f>
        <v>3</v>
      </c>
      <c r="M114" s="82">
        <f t="shared" si="4"/>
      </c>
      <c r="N114" s="83">
        <f t="shared" si="4"/>
        <v>1</v>
      </c>
    </row>
    <row r="115" spans="2:14" ht="15">
      <c r="B115" s="70" t="s">
        <v>323</v>
      </c>
      <c r="C115" s="174" t="str">
        <f>IF(C105&gt;"",C105&amp;" - "&amp;G106,"")</f>
        <v>Vuorinen Sohvi - Turi Emily</v>
      </c>
      <c r="D115" s="174"/>
      <c r="E115" s="72"/>
      <c r="F115" s="73"/>
      <c r="G115" s="73"/>
      <c r="H115" s="73"/>
      <c r="I115" s="73"/>
      <c r="J115" s="79"/>
      <c r="K115" s="80">
        <f>IF(ISBLANK(F115),"",COUNTIF(F115:J115,"&gt;=0"))</f>
      </c>
      <c r="L115" s="81">
        <f>IF(ISBLANK(F115),"",IF(LEFT(F115)="-",1,0)+IF(LEFT(G115)="-",1,0)+IF(LEFT(H115)="-",1,0)+IF(LEFT(I115)="-",1,0)+IF(LEFT(J115)="-",1,0))</f>
      </c>
      <c r="M115" s="82">
        <f t="shared" si="4"/>
      </c>
      <c r="N115" s="83">
        <f t="shared" si="4"/>
      </c>
    </row>
    <row r="116" spans="2:14" ht="15.75" thickBot="1">
      <c r="B116" s="70" t="s">
        <v>324</v>
      </c>
      <c r="C116" s="174" t="str">
        <f>IF(C106&gt;"",C106&amp;" - "&amp;G105,"")</f>
        <v>Saarto Viola - Turi Sanni</v>
      </c>
      <c r="D116" s="174"/>
      <c r="E116" s="72"/>
      <c r="F116" s="73"/>
      <c r="G116" s="73"/>
      <c r="H116" s="73"/>
      <c r="I116" s="73"/>
      <c r="J116" s="79"/>
      <c r="K116" s="86">
        <f>IF(ISBLANK(F116),"",COUNTIF(F116:J116,"&gt;=0"))</f>
      </c>
      <c r="L116" s="87">
        <f>IF(ISBLANK(F116),"",IF(LEFT(F116)="-",1,0)+IF(LEFT(G116)="-",1,0)+IF(LEFT(H116)="-",1,0)+IF(LEFT(I116)="-",1,0)+IF(LEFT(J116)="-",1,0))</f>
      </c>
      <c r="M116" s="88">
        <f t="shared" si="4"/>
      </c>
      <c r="N116" s="89">
        <f t="shared" si="4"/>
      </c>
    </row>
    <row r="117" spans="2:14" ht="19.5" thickBot="1">
      <c r="B117" s="90"/>
      <c r="C117" s="91"/>
      <c r="D117" s="91"/>
      <c r="E117" s="91"/>
      <c r="F117" s="92"/>
      <c r="G117" s="92"/>
      <c r="H117" s="93"/>
      <c r="I117" s="175" t="s">
        <v>325</v>
      </c>
      <c r="J117" s="175"/>
      <c r="K117" s="94">
        <f>COUNTIF(K112:K116,"=3")</f>
        <v>0</v>
      </c>
      <c r="L117" s="95">
        <f>COUNTIF(L112:L116,"=3")</f>
        <v>3</v>
      </c>
      <c r="M117" s="96">
        <f>SUM(M112:M116)</f>
        <v>0</v>
      </c>
      <c r="N117" s="97">
        <f>SUM(N112:N116)</f>
        <v>3</v>
      </c>
    </row>
    <row r="118" spans="2:14" ht="15">
      <c r="B118" s="98" t="s">
        <v>326</v>
      </c>
      <c r="C118" s="91"/>
      <c r="D118" s="91"/>
      <c r="E118" s="91"/>
      <c r="F118" s="91"/>
      <c r="G118" s="91"/>
      <c r="H118" s="91"/>
      <c r="I118" s="91"/>
      <c r="J118" s="91"/>
      <c r="K118" s="42"/>
      <c r="L118" s="42"/>
      <c r="M118" s="42"/>
      <c r="N118" s="54"/>
    </row>
    <row r="119" spans="2:14" ht="15">
      <c r="B119" s="99" t="s">
        <v>327</v>
      </c>
      <c r="C119" s="100"/>
      <c r="D119" s="101" t="s">
        <v>328</v>
      </c>
      <c r="E119" s="100"/>
      <c r="F119" s="101" t="s">
        <v>32</v>
      </c>
      <c r="G119" s="101"/>
      <c r="H119" s="102"/>
      <c r="I119" s="42"/>
      <c r="J119" s="176" t="s">
        <v>329</v>
      </c>
      <c r="K119" s="176"/>
      <c r="L119" s="176"/>
      <c r="M119" s="176"/>
      <c r="N119" s="177"/>
    </row>
    <row r="120" spans="2:14" ht="21.75" thickBot="1">
      <c r="B120" s="178"/>
      <c r="C120" s="179"/>
      <c r="D120" s="179"/>
      <c r="E120" s="103"/>
      <c r="F120" s="179"/>
      <c r="G120" s="179"/>
      <c r="H120" s="179"/>
      <c r="I120" s="179"/>
      <c r="J120" s="180" t="str">
        <f>IF(M117=3,C104,IF(N117=3,G104,""))</f>
        <v>KoKu</v>
      </c>
      <c r="K120" s="180"/>
      <c r="L120" s="180"/>
      <c r="M120" s="180"/>
      <c r="N120" s="181"/>
    </row>
    <row r="121" spans="2:14" ht="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6"/>
    </row>
    <row r="123" spans="2:14" ht="15">
      <c r="B123" s="43"/>
      <c r="C123" s="44"/>
      <c r="D123" s="44"/>
      <c r="E123" s="44"/>
      <c r="F123" s="45"/>
      <c r="G123" s="46" t="s">
        <v>297</v>
      </c>
      <c r="H123" s="47"/>
      <c r="I123" s="162" t="s">
        <v>0</v>
      </c>
      <c r="J123" s="162"/>
      <c r="K123" s="162"/>
      <c r="L123" s="162"/>
      <c r="M123" s="162"/>
      <c r="N123" s="163"/>
    </row>
    <row r="124" spans="2:14" ht="15">
      <c r="B124" s="48"/>
      <c r="C124" s="49" t="s">
        <v>298</v>
      </c>
      <c r="D124" s="49"/>
      <c r="E124" s="42"/>
      <c r="F124" s="50"/>
      <c r="G124" s="46" t="s">
        <v>299</v>
      </c>
      <c r="H124" s="51"/>
      <c r="I124" s="162" t="s">
        <v>25</v>
      </c>
      <c r="J124" s="162"/>
      <c r="K124" s="162"/>
      <c r="L124" s="162"/>
      <c r="M124" s="162"/>
      <c r="N124" s="163"/>
    </row>
    <row r="125" spans="2:14" ht="15.75">
      <c r="B125" s="48"/>
      <c r="C125" s="52" t="s">
        <v>300</v>
      </c>
      <c r="D125" s="52"/>
      <c r="E125" s="42"/>
      <c r="F125" s="50"/>
      <c r="G125" s="46" t="s">
        <v>301</v>
      </c>
      <c r="H125" s="51"/>
      <c r="I125" s="162" t="s">
        <v>255</v>
      </c>
      <c r="J125" s="162"/>
      <c r="K125" s="162"/>
      <c r="L125" s="162"/>
      <c r="M125" s="162"/>
      <c r="N125" s="163"/>
    </row>
    <row r="126" spans="2:14" ht="15.75">
      <c r="B126" s="48"/>
      <c r="C126" s="42" t="s">
        <v>302</v>
      </c>
      <c r="D126" s="52"/>
      <c r="E126" s="42"/>
      <c r="F126" s="50"/>
      <c r="G126" s="46" t="s">
        <v>303</v>
      </c>
      <c r="H126" s="51"/>
      <c r="I126" s="162">
        <v>45066</v>
      </c>
      <c r="J126" s="162"/>
      <c r="K126" s="162"/>
      <c r="L126" s="162"/>
      <c r="M126" s="162"/>
      <c r="N126" s="163"/>
    </row>
    <row r="127" spans="2:14" ht="15.75" thickBot="1">
      <c r="B127" s="48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54"/>
    </row>
    <row r="128" spans="2:14" ht="15">
      <c r="B128" s="55" t="s">
        <v>304</v>
      </c>
      <c r="C128" s="164" t="s">
        <v>25</v>
      </c>
      <c r="D128" s="164"/>
      <c r="E128" s="56"/>
      <c r="F128" s="57" t="s">
        <v>306</v>
      </c>
      <c r="G128" s="164" t="s">
        <v>305</v>
      </c>
      <c r="H128" s="164"/>
      <c r="I128" s="164"/>
      <c r="J128" s="164"/>
      <c r="K128" s="164"/>
      <c r="L128" s="164"/>
      <c r="M128" s="164"/>
      <c r="N128" s="165"/>
    </row>
    <row r="129" spans="2:14" ht="15">
      <c r="B129" s="58" t="s">
        <v>307</v>
      </c>
      <c r="C129" s="166" t="s">
        <v>330</v>
      </c>
      <c r="D129" s="166"/>
      <c r="E129" s="59"/>
      <c r="F129" s="60" t="s">
        <v>309</v>
      </c>
      <c r="G129" s="182" t="s">
        <v>308</v>
      </c>
      <c r="H129" s="183"/>
      <c r="I129" s="183"/>
      <c r="J129" s="183"/>
      <c r="K129" s="183"/>
      <c r="L129" s="183"/>
      <c r="M129" s="183"/>
      <c r="N129" s="184"/>
    </row>
    <row r="130" spans="2:14" ht="15">
      <c r="B130" s="58" t="s">
        <v>311</v>
      </c>
      <c r="C130" s="166" t="s">
        <v>332</v>
      </c>
      <c r="D130" s="166"/>
      <c r="E130" s="59"/>
      <c r="F130" s="60" t="s">
        <v>313</v>
      </c>
      <c r="G130" s="182" t="s">
        <v>312</v>
      </c>
      <c r="H130" s="183"/>
      <c r="I130" s="183"/>
      <c r="J130" s="183"/>
      <c r="K130" s="183"/>
      <c r="L130" s="183"/>
      <c r="M130" s="183"/>
      <c r="N130" s="184"/>
    </row>
    <row r="131" spans="2:14" ht="15">
      <c r="B131" s="168" t="s">
        <v>315</v>
      </c>
      <c r="C131" s="169"/>
      <c r="D131" s="169"/>
      <c r="E131" s="61"/>
      <c r="F131" s="169" t="s">
        <v>315</v>
      </c>
      <c r="G131" s="169"/>
      <c r="H131" s="169"/>
      <c r="I131" s="169"/>
      <c r="J131" s="169"/>
      <c r="K131" s="169"/>
      <c r="L131" s="169"/>
      <c r="M131" s="169"/>
      <c r="N131" s="170"/>
    </row>
    <row r="132" spans="2:14" ht="15">
      <c r="B132" s="62" t="s">
        <v>316</v>
      </c>
      <c r="C132" s="166" t="s">
        <v>330</v>
      </c>
      <c r="D132" s="166"/>
      <c r="E132" s="59"/>
      <c r="F132" s="63" t="s">
        <v>316</v>
      </c>
      <c r="G132" s="182" t="s">
        <v>308</v>
      </c>
      <c r="H132" s="183"/>
      <c r="I132" s="183"/>
      <c r="J132" s="183"/>
      <c r="K132" s="183"/>
      <c r="L132" s="183"/>
      <c r="M132" s="183"/>
      <c r="N132" s="184"/>
    </row>
    <row r="133" spans="2:14" ht="15.75" thickBot="1">
      <c r="B133" s="64" t="s">
        <v>316</v>
      </c>
      <c r="C133" s="166" t="s">
        <v>332</v>
      </c>
      <c r="D133" s="166"/>
      <c r="E133" s="65"/>
      <c r="F133" s="66" t="s">
        <v>316</v>
      </c>
      <c r="G133" s="182" t="s">
        <v>312</v>
      </c>
      <c r="H133" s="183"/>
      <c r="I133" s="183"/>
      <c r="J133" s="183"/>
      <c r="K133" s="183"/>
      <c r="L133" s="183"/>
      <c r="M133" s="183"/>
      <c r="N133" s="184"/>
    </row>
    <row r="134" spans="2:14" ht="15">
      <c r="B134" s="48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54"/>
    </row>
    <row r="135" spans="2:14" ht="15.75" thickBot="1">
      <c r="B135" s="67" t="s">
        <v>317</v>
      </c>
      <c r="C135" s="42"/>
      <c r="D135" s="42"/>
      <c r="E135" s="42"/>
      <c r="F135" s="68">
        <v>1</v>
      </c>
      <c r="G135" s="68">
        <v>2</v>
      </c>
      <c r="H135" s="68">
        <v>3</v>
      </c>
      <c r="I135" s="68">
        <v>4</v>
      </c>
      <c r="J135" s="68">
        <v>5</v>
      </c>
      <c r="K135" s="173" t="s">
        <v>7</v>
      </c>
      <c r="L135" s="173"/>
      <c r="M135" s="68" t="s">
        <v>318</v>
      </c>
      <c r="N135" s="69" t="s">
        <v>319</v>
      </c>
    </row>
    <row r="136" spans="2:14" ht="15">
      <c r="B136" s="70" t="s">
        <v>320</v>
      </c>
      <c r="C136" s="174" t="str">
        <f>IF(C129&gt;"",C129&amp;" - "&amp;G129,"")</f>
        <v>Bril Taisiia - Lu Jiali</v>
      </c>
      <c r="D136" s="174"/>
      <c r="E136" s="72"/>
      <c r="F136" s="73">
        <v>-5</v>
      </c>
      <c r="G136" s="73">
        <v>-8</v>
      </c>
      <c r="H136" s="73">
        <v>-8</v>
      </c>
      <c r="I136" s="73"/>
      <c r="J136" s="74"/>
      <c r="K136" s="75">
        <f>IF(ISBLANK(F136),"",COUNTIF(F136:J136,"&gt;=0"))</f>
        <v>0</v>
      </c>
      <c r="L136" s="76">
        <f>IF(ISBLANK(F136),"",IF(LEFT(F136)="-",1,0)+IF(LEFT(G136)="-",1,0)+IF(LEFT(H136)="-",1,0)+IF(LEFT(I136)="-",1,0)+IF(LEFT(J136)="-",1,0))</f>
        <v>3</v>
      </c>
      <c r="M136" s="77">
        <f aca="true" t="shared" si="5" ref="M136:N140">IF(K136=3,1,"")</f>
      </c>
      <c r="N136" s="78">
        <f t="shared" si="5"/>
        <v>1</v>
      </c>
    </row>
    <row r="137" spans="2:14" ht="15">
      <c r="B137" s="70" t="s">
        <v>321</v>
      </c>
      <c r="C137" s="174" t="str">
        <f>IF(C130&gt;"",C130&amp;" - "&amp;G130,"")</f>
        <v>Bril Arina - Seppälä Ella</v>
      </c>
      <c r="D137" s="174"/>
      <c r="E137" s="72"/>
      <c r="F137" s="73">
        <v>6</v>
      </c>
      <c r="G137" s="73">
        <v>8</v>
      </c>
      <c r="H137" s="73">
        <v>6</v>
      </c>
      <c r="I137" s="73"/>
      <c r="J137" s="79"/>
      <c r="K137" s="80">
        <f>IF(ISBLANK(F137),"",COUNTIF(F137:J137,"&gt;=0"))</f>
        <v>3</v>
      </c>
      <c r="L137" s="81">
        <f>IF(ISBLANK(F137),"",IF(LEFT(F137)="-",1,0)+IF(LEFT(G137)="-",1,0)+IF(LEFT(H137)="-",1,0)+IF(LEFT(I137)="-",1,0)+IF(LEFT(J137)="-",1,0))</f>
        <v>0</v>
      </c>
      <c r="M137" s="82">
        <f t="shared" si="5"/>
        <v>1</v>
      </c>
      <c r="N137" s="83">
        <f t="shared" si="5"/>
      </c>
    </row>
    <row r="138" spans="2:14" ht="15">
      <c r="B138" s="84" t="s">
        <v>322</v>
      </c>
      <c r="C138" s="71" t="str">
        <f>IF(C132&gt;"",C132&amp;" / "&amp;C133,"")</f>
        <v>Bril Taisiia / Bril Arina</v>
      </c>
      <c r="D138" s="71" t="str">
        <f>IF(G132&gt;"",G132&amp;" / "&amp;G133,"")</f>
        <v>Lu Jiali / Seppälä Ella</v>
      </c>
      <c r="E138" s="85"/>
      <c r="F138" s="73">
        <v>-1</v>
      </c>
      <c r="G138" s="73">
        <v>8</v>
      </c>
      <c r="H138" s="73">
        <v>6</v>
      </c>
      <c r="I138" s="73">
        <v>-8</v>
      </c>
      <c r="J138" s="79">
        <v>-7</v>
      </c>
      <c r="K138" s="80">
        <f>IF(ISBLANK(F138),"",COUNTIF(F138:J138,"&gt;=0"))</f>
        <v>2</v>
      </c>
      <c r="L138" s="81">
        <f>IF(ISBLANK(F138),"",IF(LEFT(F138)="-",1,0)+IF(LEFT(G138)="-",1,0)+IF(LEFT(H138)="-",1,0)+IF(LEFT(I138)="-",1,0)+IF(LEFT(J138)="-",1,0))</f>
        <v>3</v>
      </c>
      <c r="M138" s="82">
        <f t="shared" si="5"/>
      </c>
      <c r="N138" s="83">
        <f t="shared" si="5"/>
        <v>1</v>
      </c>
    </row>
    <row r="139" spans="2:14" ht="15">
      <c r="B139" s="70" t="s">
        <v>323</v>
      </c>
      <c r="C139" s="174" t="str">
        <f>IF(C129&gt;"",C129&amp;" - "&amp;G130,"")</f>
        <v>Bril Taisiia - Seppälä Ella</v>
      </c>
      <c r="D139" s="174"/>
      <c r="E139" s="72"/>
      <c r="F139" s="73">
        <v>1</v>
      </c>
      <c r="G139" s="73">
        <v>8</v>
      </c>
      <c r="H139" s="73">
        <v>9</v>
      </c>
      <c r="I139" s="73"/>
      <c r="J139" s="79"/>
      <c r="K139" s="80">
        <f>IF(ISBLANK(F139),"",COUNTIF(F139:J139,"&gt;=0"))</f>
        <v>3</v>
      </c>
      <c r="L139" s="81">
        <f>IF(ISBLANK(F139),"",IF(LEFT(F139)="-",1,0)+IF(LEFT(G139)="-",1,0)+IF(LEFT(H139)="-",1,0)+IF(LEFT(I139)="-",1,0)+IF(LEFT(J139)="-",1,0))</f>
        <v>0</v>
      </c>
      <c r="M139" s="82">
        <f t="shared" si="5"/>
        <v>1</v>
      </c>
      <c r="N139" s="83">
        <f t="shared" si="5"/>
      </c>
    </row>
    <row r="140" spans="2:14" ht="15.75" thickBot="1">
      <c r="B140" s="70" t="s">
        <v>324</v>
      </c>
      <c r="C140" s="174" t="str">
        <f>IF(C130&gt;"",C130&amp;" - "&amp;G129,"")</f>
        <v>Bril Arina - Lu Jiali</v>
      </c>
      <c r="D140" s="174"/>
      <c r="E140" s="72"/>
      <c r="F140" s="73">
        <v>-7</v>
      </c>
      <c r="G140" s="73">
        <v>-5</v>
      </c>
      <c r="H140" s="73">
        <v>-8</v>
      </c>
      <c r="I140" s="73"/>
      <c r="J140" s="79"/>
      <c r="K140" s="86">
        <f>IF(ISBLANK(F140),"",COUNTIF(F140:J140,"&gt;=0"))</f>
        <v>0</v>
      </c>
      <c r="L140" s="87">
        <f>IF(ISBLANK(F140),"",IF(LEFT(F140)="-",1,0)+IF(LEFT(G140)="-",1,0)+IF(LEFT(H140)="-",1,0)+IF(LEFT(I140)="-",1,0)+IF(LEFT(J140)="-",1,0))</f>
        <v>3</v>
      </c>
      <c r="M140" s="88">
        <f t="shared" si="5"/>
      </c>
      <c r="N140" s="89">
        <f t="shared" si="5"/>
        <v>1</v>
      </c>
    </row>
    <row r="141" spans="2:14" ht="19.5" thickBot="1">
      <c r="B141" s="90"/>
      <c r="C141" s="91"/>
      <c r="D141" s="91"/>
      <c r="E141" s="91"/>
      <c r="F141" s="92"/>
      <c r="G141" s="92"/>
      <c r="H141" s="93"/>
      <c r="I141" s="175" t="s">
        <v>325</v>
      </c>
      <c r="J141" s="175"/>
      <c r="K141" s="94">
        <f>COUNTIF(K136:K140,"=3")</f>
        <v>2</v>
      </c>
      <c r="L141" s="95">
        <f>COUNTIF(L136:L140,"=3")</f>
        <v>3</v>
      </c>
      <c r="M141" s="96">
        <f>SUM(M136:M140)</f>
        <v>2</v>
      </c>
      <c r="N141" s="97">
        <f>SUM(N136:N140)</f>
        <v>3</v>
      </c>
    </row>
    <row r="142" spans="2:14" ht="15">
      <c r="B142" s="98" t="s">
        <v>326</v>
      </c>
      <c r="C142" s="91"/>
      <c r="D142" s="91"/>
      <c r="E142" s="91"/>
      <c r="F142" s="91"/>
      <c r="G142" s="91"/>
      <c r="H142" s="91"/>
      <c r="I142" s="91"/>
      <c r="J142" s="91"/>
      <c r="K142" s="42"/>
      <c r="L142" s="42"/>
      <c r="M142" s="42"/>
      <c r="N142" s="54"/>
    </row>
    <row r="143" spans="2:14" ht="15">
      <c r="B143" s="99" t="s">
        <v>327</v>
      </c>
      <c r="C143" s="100"/>
      <c r="D143" s="101" t="s">
        <v>328</v>
      </c>
      <c r="E143" s="100"/>
      <c r="F143" s="101" t="s">
        <v>32</v>
      </c>
      <c r="G143" s="101"/>
      <c r="H143" s="102"/>
      <c r="I143" s="42"/>
      <c r="J143" s="176" t="s">
        <v>329</v>
      </c>
      <c r="K143" s="176"/>
      <c r="L143" s="176"/>
      <c r="M143" s="176"/>
      <c r="N143" s="177"/>
    </row>
    <row r="144" spans="2:14" ht="21.75" thickBot="1">
      <c r="B144" s="178"/>
      <c r="C144" s="179"/>
      <c r="D144" s="179"/>
      <c r="E144" s="103"/>
      <c r="F144" s="179"/>
      <c r="G144" s="179"/>
      <c r="H144" s="179"/>
      <c r="I144" s="179"/>
      <c r="J144" s="180" t="str">
        <f>IF(M141=3,C128,IF(N141=3,G128,""))</f>
        <v>OPT-86 2</v>
      </c>
      <c r="K144" s="180"/>
      <c r="L144" s="180"/>
      <c r="M144" s="180"/>
      <c r="N144" s="181"/>
    </row>
    <row r="145" spans="2:14" ht="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6"/>
    </row>
  </sheetData>
  <sheetProtection selectLockedCells="1" selectUnlockedCells="1"/>
  <mergeCells count="156">
    <mergeCell ref="C137:D137"/>
    <mergeCell ref="C139:D139"/>
    <mergeCell ref="C140:D140"/>
    <mergeCell ref="I141:J141"/>
    <mergeCell ref="J143:N143"/>
    <mergeCell ref="B144:D144"/>
    <mergeCell ref="F144:I144"/>
    <mergeCell ref="J144:N144"/>
    <mergeCell ref="C132:D132"/>
    <mergeCell ref="G132:N132"/>
    <mergeCell ref="C133:D133"/>
    <mergeCell ref="G133:N133"/>
    <mergeCell ref="K135:L135"/>
    <mergeCell ref="C136:D136"/>
    <mergeCell ref="C129:D129"/>
    <mergeCell ref="G129:N129"/>
    <mergeCell ref="C130:D130"/>
    <mergeCell ref="G130:N130"/>
    <mergeCell ref="B131:D131"/>
    <mergeCell ref="F131:N131"/>
    <mergeCell ref="I123:N123"/>
    <mergeCell ref="I124:N124"/>
    <mergeCell ref="I125:N125"/>
    <mergeCell ref="I126:N126"/>
    <mergeCell ref="C128:D128"/>
    <mergeCell ref="G128:N128"/>
    <mergeCell ref="C113:D113"/>
    <mergeCell ref="C115:D115"/>
    <mergeCell ref="C116:D116"/>
    <mergeCell ref="I117:J117"/>
    <mergeCell ref="J119:N119"/>
    <mergeCell ref="B120:D120"/>
    <mergeCell ref="F120:I120"/>
    <mergeCell ref="J120:N120"/>
    <mergeCell ref="C108:D108"/>
    <mergeCell ref="G108:N108"/>
    <mergeCell ref="C109:D109"/>
    <mergeCell ref="G109:N109"/>
    <mergeCell ref="K111:L111"/>
    <mergeCell ref="C112:D112"/>
    <mergeCell ref="C105:D105"/>
    <mergeCell ref="G105:N105"/>
    <mergeCell ref="C106:D106"/>
    <mergeCell ref="G106:N106"/>
    <mergeCell ref="B107:D107"/>
    <mergeCell ref="F107:N107"/>
    <mergeCell ref="I99:N99"/>
    <mergeCell ref="I100:N100"/>
    <mergeCell ref="I101:N101"/>
    <mergeCell ref="I102:N102"/>
    <mergeCell ref="C104:D104"/>
    <mergeCell ref="G104:N104"/>
    <mergeCell ref="C89:D89"/>
    <mergeCell ref="C91:D91"/>
    <mergeCell ref="C92:D92"/>
    <mergeCell ref="I93:J93"/>
    <mergeCell ref="J95:N95"/>
    <mergeCell ref="B96:D96"/>
    <mergeCell ref="F96:I96"/>
    <mergeCell ref="J96:N96"/>
    <mergeCell ref="C84:D84"/>
    <mergeCell ref="G84:N84"/>
    <mergeCell ref="C85:D85"/>
    <mergeCell ref="G85:N85"/>
    <mergeCell ref="K87:L87"/>
    <mergeCell ref="C88:D88"/>
    <mergeCell ref="C81:D81"/>
    <mergeCell ref="G81:N81"/>
    <mergeCell ref="C82:D82"/>
    <mergeCell ref="G82:N82"/>
    <mergeCell ref="B83:D83"/>
    <mergeCell ref="F83:N83"/>
    <mergeCell ref="I75:N75"/>
    <mergeCell ref="I76:N76"/>
    <mergeCell ref="I77:N77"/>
    <mergeCell ref="I78:N78"/>
    <mergeCell ref="C80:D80"/>
    <mergeCell ref="G80:N80"/>
    <mergeCell ref="C65:D65"/>
    <mergeCell ref="C67:D67"/>
    <mergeCell ref="C68:D68"/>
    <mergeCell ref="I69:J69"/>
    <mergeCell ref="J71:N71"/>
    <mergeCell ref="B72:D72"/>
    <mergeCell ref="F72:I72"/>
    <mergeCell ref="J72:N72"/>
    <mergeCell ref="C60:D60"/>
    <mergeCell ref="G60:N60"/>
    <mergeCell ref="C61:D61"/>
    <mergeCell ref="G61:N61"/>
    <mergeCell ref="K63:L63"/>
    <mergeCell ref="C64:D64"/>
    <mergeCell ref="C57:D57"/>
    <mergeCell ref="G57:N57"/>
    <mergeCell ref="C58:D58"/>
    <mergeCell ref="G58:N58"/>
    <mergeCell ref="B59:D59"/>
    <mergeCell ref="F59:N59"/>
    <mergeCell ref="I51:N51"/>
    <mergeCell ref="I52:N52"/>
    <mergeCell ref="I53:N53"/>
    <mergeCell ref="I54:N54"/>
    <mergeCell ref="C56:D56"/>
    <mergeCell ref="G56:N56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2.7109375" style="0" customWidth="1"/>
    <col min="4" max="4" width="15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10</v>
      </c>
      <c r="F7" s="15"/>
      <c r="G7" s="15"/>
      <c r="H7" s="15" t="s">
        <v>14</v>
      </c>
      <c r="I7" s="16"/>
      <c r="J7" s="17"/>
    </row>
    <row r="8" spans="1:10" ht="14.25" customHeight="1">
      <c r="A8" s="15" t="s">
        <v>15</v>
      </c>
      <c r="B8" s="15" t="s">
        <v>16</v>
      </c>
      <c r="C8" s="15" t="s">
        <v>17</v>
      </c>
      <c r="D8" s="15" t="s">
        <v>18</v>
      </c>
      <c r="E8" s="15" t="s">
        <v>14</v>
      </c>
      <c r="F8" s="15"/>
      <c r="G8" s="15"/>
      <c r="H8" s="15" t="s">
        <v>10</v>
      </c>
      <c r="I8" s="16"/>
      <c r="J8" s="17"/>
    </row>
    <row r="9" spans="1:10" ht="14.25" customHeight="1">
      <c r="A9" s="15" t="s">
        <v>14</v>
      </c>
      <c r="B9" s="15" t="s">
        <v>19</v>
      </c>
      <c r="C9" s="15" t="s">
        <v>20</v>
      </c>
      <c r="D9" s="15" t="s">
        <v>21</v>
      </c>
      <c r="E9" s="15" t="s">
        <v>15</v>
      </c>
      <c r="F9" s="15"/>
      <c r="G9" s="15"/>
      <c r="H9" s="15" t="s">
        <v>15</v>
      </c>
      <c r="I9" s="16"/>
      <c r="J9" s="17"/>
    </row>
    <row r="10" spans="1:10" ht="14.25" customHeight="1">
      <c r="A10" s="15" t="s">
        <v>22</v>
      </c>
      <c r="B10" s="15" t="s">
        <v>23</v>
      </c>
      <c r="C10" s="15" t="s">
        <v>24</v>
      </c>
      <c r="D10" s="15" t="s">
        <v>25</v>
      </c>
      <c r="E10" s="15" t="s">
        <v>133</v>
      </c>
      <c r="F10" s="15"/>
      <c r="G10" s="15"/>
      <c r="H10" s="15" t="s">
        <v>22</v>
      </c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26</v>
      </c>
      <c r="E12" s="15" t="s">
        <v>27</v>
      </c>
      <c r="F12" s="15" t="s">
        <v>28</v>
      </c>
      <c r="G12" s="15" t="s">
        <v>29</v>
      </c>
      <c r="H12" s="15" t="s">
        <v>30</v>
      </c>
      <c r="I12" s="15" t="s">
        <v>31</v>
      </c>
      <c r="J12" s="15" t="s">
        <v>32</v>
      </c>
    </row>
    <row r="13" spans="1:10" ht="14.25" customHeight="1">
      <c r="A13" s="17"/>
      <c r="B13" s="21"/>
      <c r="C13" s="15" t="s">
        <v>33</v>
      </c>
      <c r="D13" s="15"/>
      <c r="E13" s="15"/>
      <c r="F13" s="15"/>
      <c r="G13" s="15"/>
      <c r="H13" s="15"/>
      <c r="I13" s="15" t="s">
        <v>34</v>
      </c>
      <c r="J13" s="15" t="s">
        <v>22</v>
      </c>
    </row>
    <row r="14" spans="1:10" ht="14.25" customHeight="1">
      <c r="A14" s="17"/>
      <c r="B14" s="21"/>
      <c r="C14" s="15" t="s">
        <v>35</v>
      </c>
      <c r="D14" s="15"/>
      <c r="E14" s="15"/>
      <c r="F14" s="15"/>
      <c r="G14" s="15"/>
      <c r="H14" s="15"/>
      <c r="I14" s="15" t="s">
        <v>36</v>
      </c>
      <c r="J14" s="15" t="s">
        <v>14</v>
      </c>
    </row>
    <row r="15" spans="1:10" ht="14.25" customHeight="1">
      <c r="A15" s="17"/>
      <c r="B15" s="21"/>
      <c r="C15" s="15" t="s">
        <v>37</v>
      </c>
      <c r="D15" s="15"/>
      <c r="E15" s="15"/>
      <c r="F15" s="15"/>
      <c r="G15" s="15"/>
      <c r="H15" s="15"/>
      <c r="I15" s="15" t="s">
        <v>38</v>
      </c>
      <c r="J15" s="15" t="s">
        <v>15</v>
      </c>
    </row>
    <row r="16" spans="1:10" ht="14.25" customHeight="1">
      <c r="A16" s="17"/>
      <c r="B16" s="21"/>
      <c r="C16" s="15" t="s">
        <v>34</v>
      </c>
      <c r="D16" s="15"/>
      <c r="E16" s="15"/>
      <c r="F16" s="15"/>
      <c r="G16" s="15"/>
      <c r="H16" s="15"/>
      <c r="I16" s="15" t="s">
        <v>36</v>
      </c>
      <c r="J16" s="15" t="s">
        <v>22</v>
      </c>
    </row>
    <row r="17" spans="1:10" ht="14.25" customHeight="1">
      <c r="A17" s="17"/>
      <c r="B17" s="21"/>
      <c r="C17" s="15" t="s">
        <v>39</v>
      </c>
      <c r="D17" s="15"/>
      <c r="E17" s="15"/>
      <c r="F17" s="15"/>
      <c r="G17" s="15"/>
      <c r="H17" s="15"/>
      <c r="I17" s="15" t="s">
        <v>34</v>
      </c>
      <c r="J17" s="15" t="s">
        <v>14</v>
      </c>
    </row>
    <row r="18" spans="1:10" ht="14.25" customHeight="1">
      <c r="A18" s="17"/>
      <c r="B18" s="21"/>
      <c r="C18" s="15" t="s">
        <v>40</v>
      </c>
      <c r="D18" s="15"/>
      <c r="E18" s="15"/>
      <c r="F18" s="15"/>
      <c r="G18" s="15"/>
      <c r="H18" s="15"/>
      <c r="I18" s="15" t="s">
        <v>38</v>
      </c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41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42</v>
      </c>
      <c r="C21" s="15" t="s">
        <v>43</v>
      </c>
      <c r="D21" s="15" t="s">
        <v>44</v>
      </c>
      <c r="E21" s="15" t="s">
        <v>15</v>
      </c>
      <c r="F21" s="15"/>
      <c r="G21" s="15"/>
      <c r="H21" s="15" t="s">
        <v>15</v>
      </c>
      <c r="I21" s="16"/>
      <c r="J21" s="17"/>
    </row>
    <row r="22" spans="1:10" ht="14.25" customHeight="1">
      <c r="A22" s="15" t="s">
        <v>15</v>
      </c>
      <c r="B22" s="15" t="s">
        <v>45</v>
      </c>
      <c r="C22" s="15" t="s">
        <v>46</v>
      </c>
      <c r="D22" s="15" t="s">
        <v>25</v>
      </c>
      <c r="E22" s="15" t="s">
        <v>14</v>
      </c>
      <c r="F22" s="15"/>
      <c r="G22" s="15"/>
      <c r="H22" s="15" t="s">
        <v>10</v>
      </c>
      <c r="I22" s="16"/>
      <c r="J22" s="17"/>
    </row>
    <row r="23" spans="1:10" ht="14.25" customHeight="1">
      <c r="A23" s="15" t="s">
        <v>14</v>
      </c>
      <c r="B23" s="15" t="s">
        <v>47</v>
      </c>
      <c r="C23" s="15" t="s">
        <v>48</v>
      </c>
      <c r="D23" s="15" t="s">
        <v>18</v>
      </c>
      <c r="E23" s="15" t="s">
        <v>10</v>
      </c>
      <c r="F23" s="15"/>
      <c r="G23" s="15"/>
      <c r="H23" s="15" t="s">
        <v>14</v>
      </c>
      <c r="I23" s="16"/>
      <c r="J23" s="17"/>
    </row>
    <row r="24" spans="1:10" ht="14.25" customHeight="1">
      <c r="A24" s="15" t="s">
        <v>22</v>
      </c>
      <c r="B24" s="15" t="s">
        <v>49</v>
      </c>
      <c r="C24" s="15" t="s">
        <v>50</v>
      </c>
      <c r="D24" s="15" t="s">
        <v>51</v>
      </c>
      <c r="E24" s="15" t="s">
        <v>133</v>
      </c>
      <c r="F24" s="15"/>
      <c r="G24" s="15"/>
      <c r="H24" s="15" t="s">
        <v>22</v>
      </c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26</v>
      </c>
      <c r="E26" s="15" t="s">
        <v>27</v>
      </c>
      <c r="F26" s="15" t="s">
        <v>28</v>
      </c>
      <c r="G26" s="15" t="s">
        <v>29</v>
      </c>
      <c r="H26" s="15" t="s">
        <v>30</v>
      </c>
      <c r="I26" s="15" t="s">
        <v>31</v>
      </c>
      <c r="J26" s="15" t="s">
        <v>32</v>
      </c>
    </row>
    <row r="27" spans="1:10" ht="14.25" customHeight="1">
      <c r="A27" s="17"/>
      <c r="B27" s="21"/>
      <c r="C27" s="15" t="s">
        <v>33</v>
      </c>
      <c r="D27" s="15"/>
      <c r="E27" s="15"/>
      <c r="F27" s="15"/>
      <c r="G27" s="15"/>
      <c r="H27" s="15"/>
      <c r="I27" s="15" t="s">
        <v>36</v>
      </c>
      <c r="J27" s="15" t="s">
        <v>22</v>
      </c>
    </row>
    <row r="28" spans="1:10" ht="14.25" customHeight="1">
      <c r="A28" s="17"/>
      <c r="B28" s="21"/>
      <c r="C28" s="15" t="s">
        <v>35</v>
      </c>
      <c r="D28" s="15"/>
      <c r="E28" s="15"/>
      <c r="F28" s="15"/>
      <c r="G28" s="15"/>
      <c r="H28" s="15"/>
      <c r="I28" s="15" t="s">
        <v>36</v>
      </c>
      <c r="J28" s="15" t="s">
        <v>14</v>
      </c>
    </row>
    <row r="29" spans="1:10" ht="14.25" customHeight="1">
      <c r="A29" s="17"/>
      <c r="B29" s="21"/>
      <c r="C29" s="15" t="s">
        <v>37</v>
      </c>
      <c r="D29" s="15"/>
      <c r="E29" s="15"/>
      <c r="F29" s="15"/>
      <c r="G29" s="15"/>
      <c r="H29" s="15"/>
      <c r="I29" s="15" t="s">
        <v>36</v>
      </c>
      <c r="J29" s="15" t="s">
        <v>15</v>
      </c>
    </row>
    <row r="30" spans="1:10" ht="14.25" customHeight="1">
      <c r="A30" s="17"/>
      <c r="B30" s="21"/>
      <c r="C30" s="15" t="s">
        <v>34</v>
      </c>
      <c r="D30" s="15"/>
      <c r="E30" s="15"/>
      <c r="F30" s="15"/>
      <c r="G30" s="15"/>
      <c r="H30" s="15"/>
      <c r="I30" s="15" t="s">
        <v>36</v>
      </c>
      <c r="J30" s="15" t="s">
        <v>22</v>
      </c>
    </row>
    <row r="31" spans="1:10" ht="14.25" customHeight="1">
      <c r="A31" s="17"/>
      <c r="B31" s="21"/>
      <c r="C31" s="15" t="s">
        <v>39</v>
      </c>
      <c r="D31" s="15"/>
      <c r="E31" s="15"/>
      <c r="F31" s="15"/>
      <c r="G31" s="15"/>
      <c r="H31" s="15"/>
      <c r="I31" s="15" t="s">
        <v>34</v>
      </c>
      <c r="J31" s="15" t="s">
        <v>14</v>
      </c>
    </row>
    <row r="32" spans="1:10" ht="14.25" customHeight="1">
      <c r="A32" s="17"/>
      <c r="B32" s="21"/>
      <c r="C32" s="15" t="s">
        <v>40</v>
      </c>
      <c r="D32" s="15"/>
      <c r="E32" s="15"/>
      <c r="F32" s="15"/>
      <c r="G32" s="15"/>
      <c r="H32" s="15"/>
      <c r="I32" s="15" t="s">
        <v>38</v>
      </c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0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.57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253" width="9.140625" style="41" customWidth="1"/>
    <col min="254" max="16384" width="11.57421875" style="41" customWidth="1"/>
  </cols>
  <sheetData>
    <row r="1" ht="6.75" customHeight="1"/>
    <row r="2" spans="1:15" ht="15">
      <c r="A2" s="42"/>
      <c r="B2" s="43"/>
      <c r="C2" s="44"/>
      <c r="D2" s="44"/>
      <c r="E2" s="44"/>
      <c r="F2" s="45"/>
      <c r="G2" s="46" t="s">
        <v>297</v>
      </c>
      <c r="H2" s="47"/>
      <c r="I2" s="162" t="s">
        <v>0</v>
      </c>
      <c r="J2" s="162"/>
      <c r="K2" s="162"/>
      <c r="L2" s="162"/>
      <c r="M2" s="162"/>
      <c r="N2" s="163"/>
      <c r="O2" s="42"/>
    </row>
    <row r="3" spans="1:15" ht="15">
      <c r="A3" s="42"/>
      <c r="B3" s="48"/>
      <c r="C3" s="49" t="s">
        <v>298</v>
      </c>
      <c r="D3" s="49"/>
      <c r="E3" s="42"/>
      <c r="F3" s="50"/>
      <c r="G3" s="46" t="s">
        <v>299</v>
      </c>
      <c r="H3" s="51"/>
      <c r="I3" s="162" t="s">
        <v>25</v>
      </c>
      <c r="J3" s="162"/>
      <c r="K3" s="162"/>
      <c r="L3" s="162"/>
      <c r="M3" s="162"/>
      <c r="N3" s="163"/>
      <c r="O3" s="42"/>
    </row>
    <row r="4" spans="1:15" ht="15.75">
      <c r="A4" s="42"/>
      <c r="B4" s="48"/>
      <c r="C4" s="52" t="s">
        <v>300</v>
      </c>
      <c r="D4" s="52"/>
      <c r="E4" s="42"/>
      <c r="F4" s="50"/>
      <c r="G4" s="46" t="s">
        <v>301</v>
      </c>
      <c r="H4" s="51"/>
      <c r="I4" s="162" t="s">
        <v>1</v>
      </c>
      <c r="J4" s="162"/>
      <c r="K4" s="162"/>
      <c r="L4" s="162"/>
      <c r="M4" s="162"/>
      <c r="N4" s="163"/>
      <c r="O4" s="42"/>
    </row>
    <row r="5" spans="1:20" ht="15.75">
      <c r="A5" s="42"/>
      <c r="B5" s="48"/>
      <c r="C5" s="42" t="s">
        <v>302</v>
      </c>
      <c r="D5" s="52"/>
      <c r="E5" s="42"/>
      <c r="F5" s="50"/>
      <c r="G5" s="46" t="s">
        <v>303</v>
      </c>
      <c r="H5" s="51"/>
      <c r="I5" s="162">
        <v>45066</v>
      </c>
      <c r="J5" s="162"/>
      <c r="K5" s="162"/>
      <c r="L5" s="162"/>
      <c r="M5" s="162"/>
      <c r="N5" s="163"/>
      <c r="O5" s="42"/>
      <c r="R5" s="53"/>
      <c r="S5" s="53"/>
      <c r="T5" s="53"/>
    </row>
    <row r="6" spans="1:20" ht="15.75" thickBot="1">
      <c r="A6" s="42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  <c r="O6" s="42"/>
      <c r="R6" s="53"/>
      <c r="S6" s="53"/>
      <c r="T6" s="53"/>
    </row>
    <row r="7" spans="1:15" ht="15">
      <c r="A7" s="42"/>
      <c r="B7" s="55" t="s">
        <v>304</v>
      </c>
      <c r="C7" s="164" t="s">
        <v>305</v>
      </c>
      <c r="D7" s="164"/>
      <c r="E7" s="56"/>
      <c r="F7" s="57" t="s">
        <v>306</v>
      </c>
      <c r="G7" s="164" t="s">
        <v>51</v>
      </c>
      <c r="H7" s="164"/>
      <c r="I7" s="164"/>
      <c r="J7" s="164"/>
      <c r="K7" s="164"/>
      <c r="L7" s="164"/>
      <c r="M7" s="164"/>
      <c r="N7" s="165"/>
      <c r="O7" s="42"/>
    </row>
    <row r="8" spans="1:15" ht="15">
      <c r="A8" s="42"/>
      <c r="B8" s="58" t="s">
        <v>307</v>
      </c>
      <c r="C8" s="166" t="s">
        <v>334</v>
      </c>
      <c r="D8" s="166"/>
      <c r="E8" s="59"/>
      <c r="F8" s="60" t="s">
        <v>309</v>
      </c>
      <c r="G8" s="166" t="s">
        <v>335</v>
      </c>
      <c r="H8" s="166"/>
      <c r="I8" s="166"/>
      <c r="J8" s="166"/>
      <c r="K8" s="166"/>
      <c r="L8" s="166"/>
      <c r="M8" s="166"/>
      <c r="N8" s="167"/>
      <c r="O8" s="42"/>
    </row>
    <row r="9" spans="1:15" ht="15">
      <c r="A9" s="42"/>
      <c r="B9" s="58" t="s">
        <v>311</v>
      </c>
      <c r="C9" s="166" t="s">
        <v>336</v>
      </c>
      <c r="D9" s="166"/>
      <c r="E9" s="59"/>
      <c r="F9" s="60" t="s">
        <v>313</v>
      </c>
      <c r="G9" s="166" t="s">
        <v>337</v>
      </c>
      <c r="H9" s="166"/>
      <c r="I9" s="166"/>
      <c r="J9" s="166"/>
      <c r="K9" s="166"/>
      <c r="L9" s="166"/>
      <c r="M9" s="166"/>
      <c r="N9" s="167"/>
      <c r="O9" s="42"/>
    </row>
    <row r="10" spans="1:15" ht="15">
      <c r="A10" s="42"/>
      <c r="B10" s="168" t="s">
        <v>315</v>
      </c>
      <c r="C10" s="169"/>
      <c r="D10" s="169"/>
      <c r="E10" s="61"/>
      <c r="F10" s="169" t="s">
        <v>315</v>
      </c>
      <c r="G10" s="169"/>
      <c r="H10" s="169"/>
      <c r="I10" s="169"/>
      <c r="J10" s="169"/>
      <c r="K10" s="169"/>
      <c r="L10" s="169"/>
      <c r="M10" s="169"/>
      <c r="N10" s="170"/>
      <c r="O10" s="42"/>
    </row>
    <row r="11" spans="1:15" ht="15">
      <c r="A11" s="42"/>
      <c r="B11" s="62" t="s">
        <v>316</v>
      </c>
      <c r="C11" s="166" t="s">
        <v>334</v>
      </c>
      <c r="D11" s="166"/>
      <c r="E11" s="59"/>
      <c r="F11" s="63" t="s">
        <v>316</v>
      </c>
      <c r="G11" s="166" t="s">
        <v>335</v>
      </c>
      <c r="H11" s="166"/>
      <c r="I11" s="166"/>
      <c r="J11" s="166"/>
      <c r="K11" s="166"/>
      <c r="L11" s="166"/>
      <c r="M11" s="166"/>
      <c r="N11" s="167"/>
      <c r="O11" s="42"/>
    </row>
    <row r="12" spans="1:15" ht="15.75" thickBot="1">
      <c r="A12" s="42"/>
      <c r="B12" s="64" t="s">
        <v>316</v>
      </c>
      <c r="C12" s="171" t="s">
        <v>336</v>
      </c>
      <c r="D12" s="171"/>
      <c r="E12" s="65"/>
      <c r="F12" s="66" t="s">
        <v>316</v>
      </c>
      <c r="G12" s="171" t="s">
        <v>337</v>
      </c>
      <c r="H12" s="171"/>
      <c r="I12" s="171"/>
      <c r="J12" s="171"/>
      <c r="K12" s="171"/>
      <c r="L12" s="171"/>
      <c r="M12" s="171"/>
      <c r="N12" s="172"/>
      <c r="O12" s="42"/>
    </row>
    <row r="13" spans="1:15" ht="15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4"/>
      <c r="O13" s="42"/>
    </row>
    <row r="14" spans="1:15" ht="15.75" thickBot="1">
      <c r="A14" s="42"/>
      <c r="B14" s="67" t="s">
        <v>317</v>
      </c>
      <c r="C14" s="42"/>
      <c r="D14" s="42"/>
      <c r="E14" s="42"/>
      <c r="F14" s="68">
        <v>1</v>
      </c>
      <c r="G14" s="68">
        <v>2</v>
      </c>
      <c r="H14" s="68">
        <v>3</v>
      </c>
      <c r="I14" s="68">
        <v>4</v>
      </c>
      <c r="J14" s="68">
        <v>5</v>
      </c>
      <c r="K14" s="173" t="s">
        <v>7</v>
      </c>
      <c r="L14" s="173"/>
      <c r="M14" s="68" t="s">
        <v>318</v>
      </c>
      <c r="N14" s="69" t="s">
        <v>319</v>
      </c>
      <c r="O14" s="42"/>
    </row>
    <row r="15" spans="1:15" ht="15">
      <c r="A15" s="42"/>
      <c r="B15" s="70" t="s">
        <v>320</v>
      </c>
      <c r="C15" s="174" t="str">
        <f>IF(C8&gt;"",C8&amp;" - "&amp;G8,"")</f>
        <v>Åvist Aapo - Passinen Eemil</v>
      </c>
      <c r="D15" s="174"/>
      <c r="E15" s="72"/>
      <c r="F15" s="73">
        <v>3</v>
      </c>
      <c r="G15" s="73">
        <v>0</v>
      </c>
      <c r="H15" s="73">
        <v>4</v>
      </c>
      <c r="I15" s="73"/>
      <c r="J15" s="74"/>
      <c r="K15" s="75">
        <f>IF(ISBLANK(F15),"",COUNTIF(F15:J15,"&gt;=0"))</f>
        <v>3</v>
      </c>
      <c r="L15" s="76">
        <f>IF(ISBLANK(F15),"",IF(LEFT(F15)="-",1,0)+IF(LEFT(G15)="-",1,0)+IF(LEFT(H15)="-",1,0)+IF(LEFT(I15)="-",1,0)+IF(LEFT(J15)="-",1,0))</f>
        <v>0</v>
      </c>
      <c r="M15" s="77">
        <f aca="true" t="shared" si="0" ref="M15:N19">IF(K15=3,1,"")</f>
        <v>1</v>
      </c>
      <c r="N15" s="78">
        <f t="shared" si="0"/>
      </c>
      <c r="O15" s="42"/>
    </row>
    <row r="16" spans="1:15" ht="15">
      <c r="A16" s="42"/>
      <c r="B16" s="70" t="s">
        <v>321</v>
      </c>
      <c r="C16" s="174" t="str">
        <f>IF(C9&gt;"",C9&amp;" - "&amp;G9,"")</f>
        <v>Hyttinen Eetu - Vuorinen Niilo</v>
      </c>
      <c r="D16" s="174"/>
      <c r="E16" s="72"/>
      <c r="F16" s="73">
        <v>2</v>
      </c>
      <c r="G16" s="73">
        <v>6</v>
      </c>
      <c r="H16" s="73">
        <v>7</v>
      </c>
      <c r="I16" s="73"/>
      <c r="J16" s="79"/>
      <c r="K16" s="80">
        <f>IF(ISBLANK(F16),"",COUNTIF(F16:J16,"&gt;=0"))</f>
        <v>3</v>
      </c>
      <c r="L16" s="81">
        <f>IF(ISBLANK(F16),"",IF(LEFT(F16)="-",1,0)+IF(LEFT(G16)="-",1,0)+IF(LEFT(H16)="-",1,0)+IF(LEFT(I16)="-",1,0)+IF(LEFT(J16)="-",1,0))</f>
        <v>0</v>
      </c>
      <c r="M16" s="82">
        <f t="shared" si="0"/>
        <v>1</v>
      </c>
      <c r="N16" s="83">
        <f t="shared" si="0"/>
      </c>
      <c r="O16" s="42"/>
    </row>
    <row r="17" spans="1:15" ht="15">
      <c r="A17" s="42"/>
      <c r="B17" s="84" t="s">
        <v>322</v>
      </c>
      <c r="C17" s="71" t="str">
        <f>IF(C11&gt;"",C11&amp;" / "&amp;C12,"")</f>
        <v>Åvist Aapo / Hyttinen Eetu</v>
      </c>
      <c r="D17" s="71" t="str">
        <f>IF(G11&gt;"",G11&amp;" / "&amp;G12,"")</f>
        <v>Passinen Eemil / Vuorinen Niilo</v>
      </c>
      <c r="E17" s="85"/>
      <c r="F17" s="73">
        <v>1</v>
      </c>
      <c r="G17" s="73">
        <v>4</v>
      </c>
      <c r="H17" s="73">
        <v>7</v>
      </c>
      <c r="I17" s="73"/>
      <c r="J17" s="79"/>
      <c r="K17" s="80">
        <f>IF(ISBLANK(F17),"",COUNTIF(F17:J17,"&gt;=0"))</f>
        <v>3</v>
      </c>
      <c r="L17" s="81">
        <f>IF(ISBLANK(F17),"",IF(LEFT(F17)="-",1,0)+IF(LEFT(G17)="-",1,0)+IF(LEFT(H17)="-",1,0)+IF(LEFT(I17)="-",1,0)+IF(LEFT(J17)="-",1,0))</f>
        <v>0</v>
      </c>
      <c r="M17" s="82">
        <f t="shared" si="0"/>
        <v>1</v>
      </c>
      <c r="N17" s="83">
        <f t="shared" si="0"/>
      </c>
      <c r="O17" s="42"/>
    </row>
    <row r="18" spans="1:15" ht="15">
      <c r="A18" s="42"/>
      <c r="B18" s="70" t="s">
        <v>323</v>
      </c>
      <c r="C18" s="174" t="str">
        <f>IF(C8&gt;"",C8&amp;" - "&amp;G9,"")</f>
        <v>Åvist Aapo - Vuorinen Niilo</v>
      </c>
      <c r="D18" s="174"/>
      <c r="E18" s="72"/>
      <c r="F18" s="73"/>
      <c r="G18" s="73"/>
      <c r="H18" s="73"/>
      <c r="I18" s="73"/>
      <c r="J18" s="79"/>
      <c r="K18" s="80">
        <f>IF(ISBLANK(F18),"",COUNTIF(F18:J18,"&gt;=0"))</f>
      </c>
      <c r="L18" s="81">
        <f>IF(ISBLANK(F18),"",IF(LEFT(F18)="-",1,0)+IF(LEFT(G18)="-",1,0)+IF(LEFT(H18)="-",1,0)+IF(LEFT(I18)="-",1,0)+IF(LEFT(J18)="-",1,0))</f>
      </c>
      <c r="M18" s="82">
        <f t="shared" si="0"/>
      </c>
      <c r="N18" s="83">
        <f t="shared" si="0"/>
      </c>
      <c r="O18" s="42"/>
    </row>
    <row r="19" spans="1:15" ht="15.75" thickBot="1">
      <c r="A19" s="42"/>
      <c r="B19" s="70" t="s">
        <v>324</v>
      </c>
      <c r="C19" s="174" t="str">
        <f>IF(C9&gt;"",C9&amp;" - "&amp;G8,"")</f>
        <v>Hyttinen Eetu - Passinen Eemil</v>
      </c>
      <c r="D19" s="174"/>
      <c r="E19" s="72"/>
      <c r="F19" s="73"/>
      <c r="G19" s="73"/>
      <c r="H19" s="73"/>
      <c r="I19" s="73"/>
      <c r="J19" s="79"/>
      <c r="K19" s="86">
        <f>IF(ISBLANK(F19),"",COUNTIF(F19:J19,"&gt;=0"))</f>
      </c>
      <c r="L19" s="87">
        <f>IF(ISBLANK(F19),"",IF(LEFT(F19)="-",1,0)+IF(LEFT(G19)="-",1,0)+IF(LEFT(H19)="-",1,0)+IF(LEFT(I19)="-",1,0)+IF(LEFT(J19)="-",1,0))</f>
      </c>
      <c r="M19" s="88">
        <f t="shared" si="0"/>
      </c>
      <c r="N19" s="89">
        <f t="shared" si="0"/>
      </c>
      <c r="O19" s="42"/>
    </row>
    <row r="20" spans="1:15" ht="19.5" thickBot="1">
      <c r="A20" s="42"/>
      <c r="B20" s="90"/>
      <c r="C20" s="91"/>
      <c r="D20" s="91"/>
      <c r="E20" s="91"/>
      <c r="F20" s="92"/>
      <c r="G20" s="92"/>
      <c r="H20" s="93"/>
      <c r="I20" s="175" t="s">
        <v>325</v>
      </c>
      <c r="J20" s="175"/>
      <c r="K20" s="94">
        <f>COUNTIF(K15:K19,"=3")</f>
        <v>3</v>
      </c>
      <c r="L20" s="95">
        <f>COUNTIF(L15:L19,"=3")</f>
        <v>0</v>
      </c>
      <c r="M20" s="96">
        <f>SUM(M15:M19)</f>
        <v>3</v>
      </c>
      <c r="N20" s="97">
        <f>SUM(N15:N19)</f>
        <v>0</v>
      </c>
      <c r="O20" s="42"/>
    </row>
    <row r="21" spans="1:15" ht="15">
      <c r="A21" s="42"/>
      <c r="B21" s="98" t="s">
        <v>326</v>
      </c>
      <c r="C21" s="91"/>
      <c r="D21" s="91"/>
      <c r="E21" s="91"/>
      <c r="F21" s="91"/>
      <c r="G21" s="91"/>
      <c r="H21" s="91"/>
      <c r="I21" s="91"/>
      <c r="J21" s="91"/>
      <c r="K21" s="42"/>
      <c r="L21" s="42"/>
      <c r="M21" s="42"/>
      <c r="N21" s="54"/>
      <c r="O21" s="42"/>
    </row>
    <row r="22" spans="1:15" ht="15">
      <c r="A22" s="42"/>
      <c r="B22" s="99" t="s">
        <v>327</v>
      </c>
      <c r="C22" s="100"/>
      <c r="D22" s="101" t="s">
        <v>328</v>
      </c>
      <c r="E22" s="100"/>
      <c r="F22" s="101" t="s">
        <v>32</v>
      </c>
      <c r="G22" s="101"/>
      <c r="H22" s="102"/>
      <c r="I22" s="42"/>
      <c r="J22" s="176" t="s">
        <v>329</v>
      </c>
      <c r="K22" s="176"/>
      <c r="L22" s="176"/>
      <c r="M22" s="176"/>
      <c r="N22" s="177"/>
      <c r="O22" s="42"/>
    </row>
    <row r="23" spans="1:15" ht="21.75" thickBot="1">
      <c r="A23" s="42"/>
      <c r="B23" s="178"/>
      <c r="C23" s="179"/>
      <c r="D23" s="179"/>
      <c r="E23" s="103"/>
      <c r="F23" s="179"/>
      <c r="G23" s="179"/>
      <c r="H23" s="179"/>
      <c r="I23" s="179"/>
      <c r="J23" s="180" t="str">
        <f>IF(M20=3,C7,IF(N20=3,G7,""))</f>
        <v>OPT-86 2</v>
      </c>
      <c r="K23" s="180"/>
      <c r="L23" s="180"/>
      <c r="M23" s="180"/>
      <c r="N23" s="181"/>
      <c r="O23" s="42"/>
    </row>
    <row r="24" spans="1:15" ht="6" customHeight="1">
      <c r="A24" s="42"/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42"/>
    </row>
    <row r="25" ht="8.25" customHeight="1"/>
    <row r="26" spans="1:14" ht="15">
      <c r="A26" s="42"/>
      <c r="B26" s="43"/>
      <c r="C26" s="44"/>
      <c r="D26" s="44"/>
      <c r="E26" s="44"/>
      <c r="F26" s="45"/>
      <c r="G26" s="46" t="s">
        <v>297</v>
      </c>
      <c r="H26" s="47"/>
      <c r="I26" s="162" t="s">
        <v>0</v>
      </c>
      <c r="J26" s="162"/>
      <c r="K26" s="162"/>
      <c r="L26" s="162"/>
      <c r="M26" s="162"/>
      <c r="N26" s="163"/>
    </row>
    <row r="27" spans="1:14" ht="15">
      <c r="A27" s="42"/>
      <c r="B27" s="48"/>
      <c r="C27" s="49" t="s">
        <v>298</v>
      </c>
      <c r="D27" s="49"/>
      <c r="E27" s="42"/>
      <c r="F27" s="50"/>
      <c r="G27" s="46" t="s">
        <v>299</v>
      </c>
      <c r="H27" s="51"/>
      <c r="I27" s="162" t="s">
        <v>25</v>
      </c>
      <c r="J27" s="162"/>
      <c r="K27" s="162"/>
      <c r="L27" s="162"/>
      <c r="M27" s="162"/>
      <c r="N27" s="163"/>
    </row>
    <row r="28" spans="1:14" ht="15.75">
      <c r="A28" s="42"/>
      <c r="B28" s="48"/>
      <c r="C28" s="52" t="s">
        <v>300</v>
      </c>
      <c r="D28" s="52"/>
      <c r="E28" s="42"/>
      <c r="F28" s="50"/>
      <c r="G28" s="46" t="s">
        <v>301</v>
      </c>
      <c r="H28" s="51"/>
      <c r="I28" s="162" t="s">
        <v>1</v>
      </c>
      <c r="J28" s="162"/>
      <c r="K28" s="162"/>
      <c r="L28" s="162"/>
      <c r="M28" s="162"/>
      <c r="N28" s="163"/>
    </row>
    <row r="29" spans="1:14" ht="15.75">
      <c r="A29" s="42"/>
      <c r="B29" s="48"/>
      <c r="C29" s="42" t="s">
        <v>302</v>
      </c>
      <c r="D29" s="52"/>
      <c r="E29" s="42"/>
      <c r="F29" s="50"/>
      <c r="G29" s="46" t="s">
        <v>303</v>
      </c>
      <c r="H29" s="51"/>
      <c r="I29" s="162">
        <v>45066</v>
      </c>
      <c r="J29" s="162"/>
      <c r="K29" s="162"/>
      <c r="L29" s="162"/>
      <c r="M29" s="162"/>
      <c r="N29" s="163"/>
    </row>
    <row r="30" spans="1:14" ht="15.75" thickBot="1">
      <c r="A30" s="42"/>
      <c r="B30" s="4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4"/>
    </row>
    <row r="31" spans="1:14" ht="15">
      <c r="A31" s="42"/>
      <c r="B31" s="55" t="s">
        <v>304</v>
      </c>
      <c r="C31" s="164" t="s">
        <v>44</v>
      </c>
      <c r="D31" s="164"/>
      <c r="E31" s="56"/>
      <c r="F31" s="57" t="s">
        <v>306</v>
      </c>
      <c r="G31" s="164" t="s">
        <v>338</v>
      </c>
      <c r="H31" s="164"/>
      <c r="I31" s="164"/>
      <c r="J31" s="164"/>
      <c r="K31" s="164"/>
      <c r="L31" s="164"/>
      <c r="M31" s="164"/>
      <c r="N31" s="165"/>
    </row>
    <row r="32" spans="1:14" ht="15">
      <c r="A32" s="42"/>
      <c r="B32" s="58" t="s">
        <v>307</v>
      </c>
      <c r="C32" s="166" t="s">
        <v>339</v>
      </c>
      <c r="D32" s="166"/>
      <c r="E32" s="59"/>
      <c r="F32" s="60" t="s">
        <v>309</v>
      </c>
      <c r="G32" s="166" t="s">
        <v>340</v>
      </c>
      <c r="H32" s="166"/>
      <c r="I32" s="166"/>
      <c r="J32" s="166"/>
      <c r="K32" s="166"/>
      <c r="L32" s="166"/>
      <c r="M32" s="166"/>
      <c r="N32" s="167"/>
    </row>
    <row r="33" spans="1:14" ht="15">
      <c r="A33" s="42"/>
      <c r="B33" s="58" t="s">
        <v>311</v>
      </c>
      <c r="C33" s="166" t="s">
        <v>341</v>
      </c>
      <c r="D33" s="166"/>
      <c r="E33" s="59"/>
      <c r="F33" s="60" t="s">
        <v>313</v>
      </c>
      <c r="G33" s="166" t="s">
        <v>342</v>
      </c>
      <c r="H33" s="166"/>
      <c r="I33" s="166"/>
      <c r="J33" s="166"/>
      <c r="K33" s="166"/>
      <c r="L33" s="166"/>
      <c r="M33" s="166"/>
      <c r="N33" s="167"/>
    </row>
    <row r="34" spans="1:14" ht="15">
      <c r="A34" s="42"/>
      <c r="B34" s="168" t="s">
        <v>315</v>
      </c>
      <c r="C34" s="169"/>
      <c r="D34" s="169"/>
      <c r="E34" s="61"/>
      <c r="F34" s="169" t="s">
        <v>315</v>
      </c>
      <c r="G34" s="169"/>
      <c r="H34" s="169"/>
      <c r="I34" s="169"/>
      <c r="J34" s="169"/>
      <c r="K34" s="169"/>
      <c r="L34" s="169"/>
      <c r="M34" s="169"/>
      <c r="N34" s="170"/>
    </row>
    <row r="35" spans="1:14" ht="15">
      <c r="A35" s="42"/>
      <c r="B35" s="62" t="s">
        <v>316</v>
      </c>
      <c r="C35" s="166" t="s">
        <v>339</v>
      </c>
      <c r="D35" s="166"/>
      <c r="E35" s="59"/>
      <c r="F35" s="63" t="s">
        <v>316</v>
      </c>
      <c r="G35" s="166" t="s">
        <v>340</v>
      </c>
      <c r="H35" s="166"/>
      <c r="I35" s="166"/>
      <c r="J35" s="166"/>
      <c r="K35" s="166"/>
      <c r="L35" s="166"/>
      <c r="M35" s="166"/>
      <c r="N35" s="167"/>
    </row>
    <row r="36" spans="1:14" ht="15.75" thickBot="1">
      <c r="A36" s="42"/>
      <c r="B36" s="64" t="s">
        <v>316</v>
      </c>
      <c r="C36" s="171" t="s">
        <v>341</v>
      </c>
      <c r="D36" s="171"/>
      <c r="E36" s="65"/>
      <c r="F36" s="66" t="s">
        <v>316</v>
      </c>
      <c r="G36" s="171" t="s">
        <v>342</v>
      </c>
      <c r="H36" s="171"/>
      <c r="I36" s="171"/>
      <c r="J36" s="171"/>
      <c r="K36" s="171"/>
      <c r="L36" s="171"/>
      <c r="M36" s="171"/>
      <c r="N36" s="172"/>
    </row>
    <row r="37" spans="1:14" ht="15">
      <c r="A37" s="42"/>
      <c r="B37" s="48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54"/>
    </row>
    <row r="38" spans="1:14" ht="15.75" thickBot="1">
      <c r="A38" s="42"/>
      <c r="B38" s="67" t="s">
        <v>317</v>
      </c>
      <c r="C38" s="42"/>
      <c r="D38" s="42"/>
      <c r="E38" s="42"/>
      <c r="F38" s="68">
        <v>1</v>
      </c>
      <c r="G38" s="68">
        <v>2</v>
      </c>
      <c r="H38" s="68">
        <v>3</v>
      </c>
      <c r="I38" s="68">
        <v>4</v>
      </c>
      <c r="J38" s="68">
        <v>5</v>
      </c>
      <c r="K38" s="173" t="s">
        <v>7</v>
      </c>
      <c r="L38" s="173"/>
      <c r="M38" s="68" t="s">
        <v>318</v>
      </c>
      <c r="N38" s="69" t="s">
        <v>319</v>
      </c>
    </row>
    <row r="39" spans="1:14" ht="15">
      <c r="A39" s="42"/>
      <c r="B39" s="70" t="s">
        <v>320</v>
      </c>
      <c r="C39" s="174" t="str">
        <f>IF(C32&gt;"",C32&amp;" - "&amp;G32,"")</f>
        <v>Vahtola Otso - Räsänen Elmeri</v>
      </c>
      <c r="D39" s="174"/>
      <c r="E39" s="72"/>
      <c r="F39" s="73">
        <v>7</v>
      </c>
      <c r="G39" s="73">
        <v>8</v>
      </c>
      <c r="H39" s="73">
        <v>9</v>
      </c>
      <c r="I39" s="73"/>
      <c r="J39" s="74"/>
      <c r="K39" s="75">
        <f>IF(ISBLANK(F39),"",COUNTIF(F39:J39,"&gt;=0"))</f>
        <v>3</v>
      </c>
      <c r="L39" s="76">
        <f>IF(ISBLANK(F39),"",IF(LEFT(F39)="-",1,0)+IF(LEFT(G39)="-",1,0)+IF(LEFT(H39)="-",1,0)+IF(LEFT(I39)="-",1,0)+IF(LEFT(J39)="-",1,0))</f>
        <v>0</v>
      </c>
      <c r="M39" s="77">
        <f aca="true" t="shared" si="1" ref="M39:N43">IF(K39=3,1,"")</f>
        <v>1</v>
      </c>
      <c r="N39" s="78">
        <f t="shared" si="1"/>
      </c>
    </row>
    <row r="40" spans="1:14" ht="15">
      <c r="A40" s="42"/>
      <c r="B40" s="70" t="s">
        <v>321</v>
      </c>
      <c r="C40" s="174" t="str">
        <f>IF(C33&gt;"",C33&amp;" - "&amp;G33,"")</f>
        <v>Helisten Joel - Karjalainen Samu</v>
      </c>
      <c r="D40" s="174"/>
      <c r="E40" s="72"/>
      <c r="F40" s="73">
        <v>6</v>
      </c>
      <c r="G40" s="73">
        <v>3</v>
      </c>
      <c r="H40" s="73">
        <v>4</v>
      </c>
      <c r="I40" s="73"/>
      <c r="J40" s="79"/>
      <c r="K40" s="80">
        <f>IF(ISBLANK(F40),"",COUNTIF(F40:J40,"&gt;=0"))</f>
        <v>3</v>
      </c>
      <c r="L40" s="81">
        <f>IF(ISBLANK(F40),"",IF(LEFT(F40)="-",1,0)+IF(LEFT(G40)="-",1,0)+IF(LEFT(H40)="-",1,0)+IF(LEFT(I40)="-",1,0)+IF(LEFT(J40)="-",1,0))</f>
        <v>0</v>
      </c>
      <c r="M40" s="82">
        <f t="shared" si="1"/>
        <v>1</v>
      </c>
      <c r="N40" s="83">
        <f t="shared" si="1"/>
      </c>
    </row>
    <row r="41" spans="1:14" ht="15">
      <c r="A41" s="42"/>
      <c r="B41" s="84" t="s">
        <v>322</v>
      </c>
      <c r="C41" s="71" t="str">
        <f>IF(C35&gt;"",C35&amp;" / "&amp;C36,"")</f>
        <v>Vahtola Otso / Helisten Joel</v>
      </c>
      <c r="D41" s="71" t="str">
        <f>IF(G35&gt;"",G35&amp;" / "&amp;G36,"")</f>
        <v>Räsänen Elmeri / Karjalainen Samu</v>
      </c>
      <c r="E41" s="85"/>
      <c r="F41" s="73">
        <v>5</v>
      </c>
      <c r="G41" s="73">
        <v>2</v>
      </c>
      <c r="H41" s="73">
        <v>6</v>
      </c>
      <c r="I41" s="73"/>
      <c r="J41" s="79"/>
      <c r="K41" s="80">
        <f>IF(ISBLANK(F41),"",COUNTIF(F41:J41,"&gt;=0"))</f>
        <v>3</v>
      </c>
      <c r="L41" s="81">
        <f>IF(ISBLANK(F41),"",IF(LEFT(F41)="-",1,0)+IF(LEFT(G41)="-",1,0)+IF(LEFT(H41)="-",1,0)+IF(LEFT(I41)="-",1,0)+IF(LEFT(J41)="-",1,0))</f>
        <v>0</v>
      </c>
      <c r="M41" s="82">
        <f t="shared" si="1"/>
        <v>1</v>
      </c>
      <c r="N41" s="83">
        <f t="shared" si="1"/>
      </c>
    </row>
    <row r="42" spans="1:14" ht="15">
      <c r="A42" s="42"/>
      <c r="B42" s="70" t="s">
        <v>323</v>
      </c>
      <c r="C42" s="174" t="str">
        <f>IF(C32&gt;"",C32&amp;" - "&amp;G33,"")</f>
        <v>Vahtola Otso - Karjalainen Samu</v>
      </c>
      <c r="D42" s="174"/>
      <c r="E42" s="72"/>
      <c r="F42" s="73"/>
      <c r="G42" s="73"/>
      <c r="H42" s="73"/>
      <c r="I42" s="73"/>
      <c r="J42" s="79"/>
      <c r="K42" s="80">
        <f>IF(ISBLANK(F42),"",COUNTIF(F42:J42,"&gt;=0"))</f>
      </c>
      <c r="L42" s="81">
        <f>IF(ISBLANK(F42),"",IF(LEFT(F42)="-",1,0)+IF(LEFT(G42)="-",1,0)+IF(LEFT(H42)="-",1,0)+IF(LEFT(I42)="-",1,0)+IF(LEFT(J42)="-",1,0))</f>
      </c>
      <c r="M42" s="82">
        <f t="shared" si="1"/>
      </c>
      <c r="N42" s="83">
        <f t="shared" si="1"/>
      </c>
    </row>
    <row r="43" spans="1:14" ht="15.75" thickBot="1">
      <c r="A43" s="42"/>
      <c r="B43" s="70" t="s">
        <v>324</v>
      </c>
      <c r="C43" s="174" t="str">
        <f>IF(C33&gt;"",C33&amp;" - "&amp;G32,"")</f>
        <v>Helisten Joel - Räsänen Elmeri</v>
      </c>
      <c r="D43" s="174"/>
      <c r="E43" s="72"/>
      <c r="F43" s="73"/>
      <c r="G43" s="73"/>
      <c r="H43" s="73"/>
      <c r="I43" s="73"/>
      <c r="J43" s="79"/>
      <c r="K43" s="86">
        <f>IF(ISBLANK(F43),"",COUNTIF(F43:J43,"&gt;=0"))</f>
      </c>
      <c r="L43" s="87">
        <f>IF(ISBLANK(F43),"",IF(LEFT(F43)="-",1,0)+IF(LEFT(G43)="-",1,0)+IF(LEFT(H43)="-",1,0)+IF(LEFT(I43)="-",1,0)+IF(LEFT(J43)="-",1,0))</f>
      </c>
      <c r="M43" s="88">
        <f t="shared" si="1"/>
      </c>
      <c r="N43" s="89">
        <f t="shared" si="1"/>
      </c>
    </row>
    <row r="44" spans="1:14" ht="19.5" thickBot="1">
      <c r="A44" s="42"/>
      <c r="B44" s="90"/>
      <c r="C44" s="91"/>
      <c r="D44" s="91"/>
      <c r="E44" s="91"/>
      <c r="F44" s="92"/>
      <c r="G44" s="92"/>
      <c r="H44" s="93"/>
      <c r="I44" s="175" t="s">
        <v>325</v>
      </c>
      <c r="J44" s="175"/>
      <c r="K44" s="94">
        <f>COUNTIF(K39:K43,"=3")</f>
        <v>3</v>
      </c>
      <c r="L44" s="95">
        <f>COUNTIF(L39:L43,"=3")</f>
        <v>0</v>
      </c>
      <c r="M44" s="96">
        <f>SUM(M39:M43)</f>
        <v>3</v>
      </c>
      <c r="N44" s="97">
        <f>SUM(N39:N43)</f>
        <v>0</v>
      </c>
    </row>
    <row r="45" spans="1:14" ht="15">
      <c r="A45" s="42"/>
      <c r="B45" s="98" t="s">
        <v>326</v>
      </c>
      <c r="C45" s="91"/>
      <c r="D45" s="91"/>
      <c r="E45" s="91"/>
      <c r="F45" s="91"/>
      <c r="G45" s="91"/>
      <c r="H45" s="91"/>
      <c r="I45" s="91"/>
      <c r="J45" s="91"/>
      <c r="K45" s="42"/>
      <c r="L45" s="42"/>
      <c r="M45" s="42"/>
      <c r="N45" s="54"/>
    </row>
    <row r="46" spans="1:14" ht="15">
      <c r="A46" s="42"/>
      <c r="B46" s="99" t="s">
        <v>327</v>
      </c>
      <c r="C46" s="100"/>
      <c r="D46" s="101" t="s">
        <v>328</v>
      </c>
      <c r="E46" s="100"/>
      <c r="F46" s="101" t="s">
        <v>32</v>
      </c>
      <c r="G46" s="101"/>
      <c r="H46" s="102"/>
      <c r="I46" s="42"/>
      <c r="J46" s="176" t="s">
        <v>329</v>
      </c>
      <c r="K46" s="176"/>
      <c r="L46" s="176"/>
      <c r="M46" s="176"/>
      <c r="N46" s="177"/>
    </row>
    <row r="47" spans="1:14" ht="21.75" thickBot="1">
      <c r="A47" s="42"/>
      <c r="B47" s="178"/>
      <c r="C47" s="179"/>
      <c r="D47" s="179"/>
      <c r="E47" s="103"/>
      <c r="F47" s="179"/>
      <c r="G47" s="179"/>
      <c r="H47" s="179"/>
      <c r="I47" s="179"/>
      <c r="J47" s="180" t="str">
        <f>IF(M44=3,C31,IF(N44=3,G31,""))</f>
        <v>Heitto</v>
      </c>
      <c r="K47" s="180"/>
      <c r="L47" s="180"/>
      <c r="M47" s="180"/>
      <c r="N47" s="181"/>
    </row>
    <row r="48" spans="1:14" ht="15">
      <c r="A48" s="42"/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</row>
    <row r="50" spans="2:14" ht="15">
      <c r="B50" s="43"/>
      <c r="C50" s="44"/>
      <c r="D50" s="44"/>
      <c r="E50" s="44"/>
      <c r="F50" s="45"/>
      <c r="G50" s="46" t="s">
        <v>297</v>
      </c>
      <c r="H50" s="47"/>
      <c r="I50" s="162" t="s">
        <v>0</v>
      </c>
      <c r="J50" s="162"/>
      <c r="K50" s="162"/>
      <c r="L50" s="162"/>
      <c r="M50" s="162"/>
      <c r="N50" s="163"/>
    </row>
    <row r="51" spans="2:14" ht="15">
      <c r="B51" s="48"/>
      <c r="C51" s="49" t="s">
        <v>298</v>
      </c>
      <c r="D51" s="49"/>
      <c r="E51" s="42"/>
      <c r="F51" s="50"/>
      <c r="G51" s="46" t="s">
        <v>299</v>
      </c>
      <c r="H51" s="51"/>
      <c r="I51" s="162" t="s">
        <v>25</v>
      </c>
      <c r="J51" s="162"/>
      <c r="K51" s="162"/>
      <c r="L51" s="162"/>
      <c r="M51" s="162"/>
      <c r="N51" s="163"/>
    </row>
    <row r="52" spans="2:14" ht="15.75">
      <c r="B52" s="48"/>
      <c r="C52" s="52" t="s">
        <v>300</v>
      </c>
      <c r="D52" s="52"/>
      <c r="E52" s="42"/>
      <c r="F52" s="50"/>
      <c r="G52" s="46" t="s">
        <v>301</v>
      </c>
      <c r="H52" s="51"/>
      <c r="I52" s="162" t="s">
        <v>1</v>
      </c>
      <c r="J52" s="162"/>
      <c r="K52" s="162"/>
      <c r="L52" s="162"/>
      <c r="M52" s="162"/>
      <c r="N52" s="163"/>
    </row>
    <row r="53" spans="2:14" ht="15.75">
      <c r="B53" s="48"/>
      <c r="C53" s="42" t="s">
        <v>302</v>
      </c>
      <c r="D53" s="52"/>
      <c r="E53" s="42"/>
      <c r="F53" s="50"/>
      <c r="G53" s="46" t="s">
        <v>303</v>
      </c>
      <c r="H53" s="51"/>
      <c r="I53" s="162">
        <v>45066</v>
      </c>
      <c r="J53" s="162"/>
      <c r="K53" s="162"/>
      <c r="L53" s="162"/>
      <c r="M53" s="162"/>
      <c r="N53" s="163"/>
    </row>
    <row r="54" spans="2:14" ht="15.75" thickBot="1">
      <c r="B54" s="4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54"/>
    </row>
    <row r="55" spans="2:14" ht="15">
      <c r="B55" s="55" t="s">
        <v>304</v>
      </c>
      <c r="C55" s="164" t="s">
        <v>18</v>
      </c>
      <c r="D55" s="164"/>
      <c r="E55" s="56"/>
      <c r="F55" s="57" t="s">
        <v>306</v>
      </c>
      <c r="G55" s="164" t="s">
        <v>343</v>
      </c>
      <c r="H55" s="164"/>
      <c r="I55" s="164"/>
      <c r="J55" s="164"/>
      <c r="K55" s="164"/>
      <c r="L55" s="164"/>
      <c r="M55" s="164"/>
      <c r="N55" s="165"/>
    </row>
    <row r="56" spans="2:14" ht="15">
      <c r="B56" s="58" t="s">
        <v>307</v>
      </c>
      <c r="C56" s="166" t="s">
        <v>344</v>
      </c>
      <c r="D56" s="166"/>
      <c r="E56" s="59"/>
      <c r="F56" s="60" t="s">
        <v>309</v>
      </c>
      <c r="G56" s="166" t="s">
        <v>345</v>
      </c>
      <c r="H56" s="166"/>
      <c r="I56" s="166"/>
      <c r="J56" s="166"/>
      <c r="K56" s="166"/>
      <c r="L56" s="166"/>
      <c r="M56" s="166"/>
      <c r="N56" s="167"/>
    </row>
    <row r="57" spans="2:14" ht="15">
      <c r="B57" s="58" t="s">
        <v>311</v>
      </c>
      <c r="C57" s="166" t="s">
        <v>346</v>
      </c>
      <c r="D57" s="166"/>
      <c r="E57" s="59"/>
      <c r="F57" s="60" t="s">
        <v>313</v>
      </c>
      <c r="G57" s="166" t="s">
        <v>351</v>
      </c>
      <c r="H57" s="166"/>
      <c r="I57" s="166"/>
      <c r="J57" s="166"/>
      <c r="K57" s="166"/>
      <c r="L57" s="166"/>
      <c r="M57" s="166"/>
      <c r="N57" s="167"/>
    </row>
    <row r="58" spans="2:14" ht="15">
      <c r="B58" s="168" t="s">
        <v>315</v>
      </c>
      <c r="C58" s="169"/>
      <c r="D58" s="169"/>
      <c r="E58" s="61"/>
      <c r="F58" s="169" t="s">
        <v>315</v>
      </c>
      <c r="G58" s="169"/>
      <c r="H58" s="169"/>
      <c r="I58" s="169"/>
      <c r="J58" s="169"/>
      <c r="K58" s="169"/>
      <c r="L58" s="169"/>
      <c r="M58" s="169"/>
      <c r="N58" s="170"/>
    </row>
    <row r="59" spans="2:14" ht="15">
      <c r="B59" s="62" t="s">
        <v>316</v>
      </c>
      <c r="C59" s="166" t="s">
        <v>344</v>
      </c>
      <c r="D59" s="166"/>
      <c r="E59" s="59"/>
      <c r="F59" s="63" t="s">
        <v>316</v>
      </c>
      <c r="G59" s="166" t="s">
        <v>345</v>
      </c>
      <c r="H59" s="166"/>
      <c r="I59" s="166"/>
      <c r="J59" s="166"/>
      <c r="K59" s="166"/>
      <c r="L59" s="166"/>
      <c r="M59" s="166"/>
      <c r="N59" s="167"/>
    </row>
    <row r="60" spans="2:14" ht="15.75" thickBot="1">
      <c r="B60" s="64" t="s">
        <v>316</v>
      </c>
      <c r="C60" s="166" t="s">
        <v>346</v>
      </c>
      <c r="D60" s="166"/>
      <c r="E60" s="65"/>
      <c r="F60" s="66" t="s">
        <v>316</v>
      </c>
      <c r="G60" s="166" t="s">
        <v>351</v>
      </c>
      <c r="H60" s="166"/>
      <c r="I60" s="166"/>
      <c r="J60" s="166"/>
      <c r="K60" s="166"/>
      <c r="L60" s="166"/>
      <c r="M60" s="166"/>
      <c r="N60" s="167"/>
    </row>
    <row r="61" spans="2:14" ht="15">
      <c r="B61" s="48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54"/>
    </row>
    <row r="62" spans="2:14" ht="15.75" thickBot="1">
      <c r="B62" s="67" t="s">
        <v>317</v>
      </c>
      <c r="C62" s="42"/>
      <c r="D62" s="42"/>
      <c r="E62" s="42"/>
      <c r="F62" s="68">
        <v>1</v>
      </c>
      <c r="G62" s="68">
        <v>2</v>
      </c>
      <c r="H62" s="68">
        <v>3</v>
      </c>
      <c r="I62" s="68">
        <v>4</v>
      </c>
      <c r="J62" s="68">
        <v>5</v>
      </c>
      <c r="K62" s="173" t="s">
        <v>7</v>
      </c>
      <c r="L62" s="173"/>
      <c r="M62" s="68" t="s">
        <v>318</v>
      </c>
      <c r="N62" s="69" t="s">
        <v>319</v>
      </c>
    </row>
    <row r="63" spans="2:14" ht="15">
      <c r="B63" s="70" t="s">
        <v>320</v>
      </c>
      <c r="C63" s="174" t="str">
        <f>IF(C56&gt;"",C56&amp;" - "&amp;G56,"")</f>
        <v>Hämäläinen Niko - Wu Louis Moxuan</v>
      </c>
      <c r="D63" s="174"/>
      <c r="E63" s="72"/>
      <c r="F63" s="73">
        <v>5</v>
      </c>
      <c r="G63" s="73">
        <v>5</v>
      </c>
      <c r="H63" s="73">
        <v>4</v>
      </c>
      <c r="I63" s="73"/>
      <c r="J63" s="74"/>
      <c r="K63" s="75">
        <f>IF(ISBLANK(F63),"",COUNTIF(F63:J63,"&gt;=0"))</f>
        <v>3</v>
      </c>
      <c r="L63" s="76">
        <f>IF(ISBLANK(F63),"",IF(LEFT(F63)="-",1,0)+IF(LEFT(G63)="-",1,0)+IF(LEFT(H63)="-",1,0)+IF(LEFT(I63)="-",1,0)+IF(LEFT(J63)="-",1,0))</f>
        <v>0</v>
      </c>
      <c r="M63" s="77">
        <f aca="true" t="shared" si="2" ref="M63:N67">IF(K63=3,1,"")</f>
        <v>1</v>
      </c>
      <c r="N63" s="78">
        <f t="shared" si="2"/>
      </c>
    </row>
    <row r="64" spans="2:14" ht="15">
      <c r="B64" s="70" t="s">
        <v>321</v>
      </c>
      <c r="C64" s="174" t="str">
        <f>IF(C57&gt;"",C57&amp;" - "&amp;G57,"")</f>
        <v>Leppänen Konsta - Hyttinen Iiro</v>
      </c>
      <c r="D64" s="174"/>
      <c r="E64" s="72"/>
      <c r="F64" s="73">
        <v>7</v>
      </c>
      <c r="G64" s="73">
        <v>5</v>
      </c>
      <c r="H64" s="73">
        <v>0</v>
      </c>
      <c r="I64" s="73"/>
      <c r="J64" s="79"/>
      <c r="K64" s="80">
        <f>IF(ISBLANK(F64),"",COUNTIF(F64:J64,"&gt;=0"))</f>
        <v>3</v>
      </c>
      <c r="L64" s="81">
        <f>IF(ISBLANK(F64),"",IF(LEFT(F64)="-",1,0)+IF(LEFT(G64)="-",1,0)+IF(LEFT(H64)="-",1,0)+IF(LEFT(I64)="-",1,0)+IF(LEFT(J64)="-",1,0))</f>
        <v>0</v>
      </c>
      <c r="M64" s="82">
        <f t="shared" si="2"/>
        <v>1</v>
      </c>
      <c r="N64" s="83">
        <f t="shared" si="2"/>
      </c>
    </row>
    <row r="65" spans="2:14" ht="15">
      <c r="B65" s="84" t="s">
        <v>322</v>
      </c>
      <c r="C65" s="71" t="str">
        <f>IF(C59&gt;"",C59&amp;" / "&amp;C60,"")</f>
        <v>Hämäläinen Niko / Leppänen Konsta</v>
      </c>
      <c r="D65" s="71" t="str">
        <f>IF(G59&gt;"",G59&amp;" / "&amp;G60,"")</f>
        <v>Wu Louis Moxuan / Hyttinen Iiro</v>
      </c>
      <c r="E65" s="85"/>
      <c r="F65" s="73">
        <v>5</v>
      </c>
      <c r="G65" s="73">
        <v>4</v>
      </c>
      <c r="H65" s="73">
        <v>2</v>
      </c>
      <c r="I65" s="73"/>
      <c r="J65" s="79"/>
      <c r="K65" s="80">
        <f>IF(ISBLANK(F65),"",COUNTIF(F65:J65,"&gt;=0"))</f>
        <v>3</v>
      </c>
      <c r="L65" s="81">
        <f>IF(ISBLANK(F65),"",IF(LEFT(F65)="-",1,0)+IF(LEFT(G65)="-",1,0)+IF(LEFT(H65)="-",1,0)+IF(LEFT(I65)="-",1,0)+IF(LEFT(J65)="-",1,0))</f>
        <v>0</v>
      </c>
      <c r="M65" s="82">
        <f t="shared" si="2"/>
        <v>1</v>
      </c>
      <c r="N65" s="83">
        <f t="shared" si="2"/>
      </c>
    </row>
    <row r="66" spans="2:14" ht="15">
      <c r="B66" s="70" t="s">
        <v>323</v>
      </c>
      <c r="C66" s="174" t="str">
        <f>IF(C56&gt;"",C56&amp;" - "&amp;G57,"")</f>
        <v>Hämäläinen Niko - Hyttinen Iiro</v>
      </c>
      <c r="D66" s="174"/>
      <c r="E66" s="72"/>
      <c r="F66" s="73"/>
      <c r="G66" s="73"/>
      <c r="H66" s="73"/>
      <c r="I66" s="73"/>
      <c r="J66" s="79"/>
      <c r="K66" s="80">
        <f>IF(ISBLANK(F66),"",COUNTIF(F66:J66,"&gt;=0"))</f>
      </c>
      <c r="L66" s="81">
        <f>IF(ISBLANK(F66),"",IF(LEFT(F66)="-",1,0)+IF(LEFT(G66)="-",1,0)+IF(LEFT(H66)="-",1,0)+IF(LEFT(I66)="-",1,0)+IF(LEFT(J66)="-",1,0))</f>
      </c>
      <c r="M66" s="82">
        <f t="shared" si="2"/>
      </c>
      <c r="N66" s="83">
        <f t="shared" si="2"/>
      </c>
    </row>
    <row r="67" spans="2:14" ht="15.75" thickBot="1">
      <c r="B67" s="70" t="s">
        <v>324</v>
      </c>
      <c r="C67" s="174" t="str">
        <f>IF(C57&gt;"",C57&amp;" - "&amp;G56,"")</f>
        <v>Leppänen Konsta - Wu Louis Moxuan</v>
      </c>
      <c r="D67" s="174"/>
      <c r="E67" s="72"/>
      <c r="F67" s="73"/>
      <c r="G67" s="73"/>
      <c r="H67" s="73"/>
      <c r="I67" s="73"/>
      <c r="J67" s="79"/>
      <c r="K67" s="86">
        <f>IF(ISBLANK(F67),"",COUNTIF(F67:J67,"&gt;=0"))</f>
      </c>
      <c r="L67" s="87">
        <f>IF(ISBLANK(F67),"",IF(LEFT(F67)="-",1,0)+IF(LEFT(G67)="-",1,0)+IF(LEFT(H67)="-",1,0)+IF(LEFT(I67)="-",1,0)+IF(LEFT(J67)="-",1,0))</f>
      </c>
      <c r="M67" s="88">
        <f t="shared" si="2"/>
      </c>
      <c r="N67" s="89">
        <f t="shared" si="2"/>
      </c>
    </row>
    <row r="68" spans="2:14" ht="19.5" thickBot="1">
      <c r="B68" s="90"/>
      <c r="C68" s="91"/>
      <c r="D68" s="91"/>
      <c r="E68" s="91"/>
      <c r="F68" s="92"/>
      <c r="G68" s="92"/>
      <c r="H68" s="93"/>
      <c r="I68" s="175" t="s">
        <v>325</v>
      </c>
      <c r="J68" s="175"/>
      <c r="K68" s="94">
        <f>COUNTIF(K63:K67,"=3")</f>
        <v>3</v>
      </c>
      <c r="L68" s="95">
        <f>COUNTIF(L63:L67,"=3")</f>
        <v>0</v>
      </c>
      <c r="M68" s="96">
        <f>SUM(M63:M67)</f>
        <v>3</v>
      </c>
      <c r="N68" s="97">
        <f>SUM(N63:N67)</f>
        <v>0</v>
      </c>
    </row>
    <row r="69" spans="2:14" ht="15">
      <c r="B69" s="98" t="s">
        <v>326</v>
      </c>
      <c r="C69" s="91"/>
      <c r="D69" s="91"/>
      <c r="E69" s="91"/>
      <c r="F69" s="91"/>
      <c r="G69" s="91"/>
      <c r="H69" s="91"/>
      <c r="I69" s="91"/>
      <c r="J69" s="91"/>
      <c r="K69" s="42"/>
      <c r="L69" s="42"/>
      <c r="M69" s="42"/>
      <c r="N69" s="54"/>
    </row>
    <row r="70" spans="2:14" ht="15">
      <c r="B70" s="99" t="s">
        <v>327</v>
      </c>
      <c r="C70" s="100"/>
      <c r="D70" s="101" t="s">
        <v>328</v>
      </c>
      <c r="E70" s="100"/>
      <c r="F70" s="101" t="s">
        <v>32</v>
      </c>
      <c r="G70" s="101"/>
      <c r="H70" s="102"/>
      <c r="I70" s="42"/>
      <c r="J70" s="176" t="s">
        <v>329</v>
      </c>
      <c r="K70" s="176"/>
      <c r="L70" s="176"/>
      <c r="M70" s="176"/>
      <c r="N70" s="177"/>
    </row>
    <row r="71" spans="2:14" ht="21.75" thickBot="1">
      <c r="B71" s="178"/>
      <c r="C71" s="179"/>
      <c r="D71" s="179"/>
      <c r="E71" s="103"/>
      <c r="F71" s="179"/>
      <c r="G71" s="179"/>
      <c r="H71" s="179"/>
      <c r="I71" s="179"/>
      <c r="J71" s="180" t="str">
        <f>IF(M68=3,C55,IF(N68=3,G55,""))</f>
        <v>KuPTS</v>
      </c>
      <c r="K71" s="180"/>
      <c r="L71" s="180"/>
      <c r="M71" s="180"/>
      <c r="N71" s="181"/>
    </row>
    <row r="72" spans="2:14" ht="15"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</row>
    <row r="74" spans="2:14" ht="15">
      <c r="B74" s="43"/>
      <c r="C74" s="44"/>
      <c r="D74" s="44"/>
      <c r="E74" s="44"/>
      <c r="F74" s="45"/>
      <c r="G74" s="46" t="s">
        <v>297</v>
      </c>
      <c r="H74" s="47"/>
      <c r="I74" s="162" t="s">
        <v>0</v>
      </c>
      <c r="J74" s="162"/>
      <c r="K74" s="162"/>
      <c r="L74" s="162"/>
      <c r="M74" s="162"/>
      <c r="N74" s="163"/>
    </row>
    <row r="75" spans="2:14" ht="15">
      <c r="B75" s="48"/>
      <c r="C75" s="49" t="s">
        <v>298</v>
      </c>
      <c r="D75" s="49"/>
      <c r="E75" s="42"/>
      <c r="F75" s="50"/>
      <c r="G75" s="46" t="s">
        <v>299</v>
      </c>
      <c r="H75" s="51"/>
      <c r="I75" s="162" t="s">
        <v>25</v>
      </c>
      <c r="J75" s="162"/>
      <c r="K75" s="162"/>
      <c r="L75" s="162"/>
      <c r="M75" s="162"/>
      <c r="N75" s="163"/>
    </row>
    <row r="76" spans="2:14" ht="15.75">
      <c r="B76" s="48"/>
      <c r="C76" s="52" t="s">
        <v>300</v>
      </c>
      <c r="D76" s="52"/>
      <c r="E76" s="42"/>
      <c r="F76" s="50"/>
      <c r="G76" s="46" t="s">
        <v>301</v>
      </c>
      <c r="H76" s="51"/>
      <c r="I76" s="162" t="s">
        <v>1</v>
      </c>
      <c r="J76" s="162"/>
      <c r="K76" s="162"/>
      <c r="L76" s="162"/>
      <c r="M76" s="162"/>
      <c r="N76" s="163"/>
    </row>
    <row r="77" spans="2:14" ht="15.75">
      <c r="B77" s="48"/>
      <c r="C77" s="42" t="s">
        <v>302</v>
      </c>
      <c r="D77" s="52"/>
      <c r="E77" s="42"/>
      <c r="F77" s="50"/>
      <c r="G77" s="46" t="s">
        <v>303</v>
      </c>
      <c r="H77" s="51"/>
      <c r="I77" s="162">
        <v>45066</v>
      </c>
      <c r="J77" s="162"/>
      <c r="K77" s="162"/>
      <c r="L77" s="162"/>
      <c r="M77" s="162"/>
      <c r="N77" s="163"/>
    </row>
    <row r="78" spans="2:14" ht="15.75" thickBot="1">
      <c r="B78" s="48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54"/>
    </row>
    <row r="79" spans="2:14" ht="15">
      <c r="B79" s="55" t="s">
        <v>304</v>
      </c>
      <c r="C79" s="164" t="s">
        <v>13</v>
      </c>
      <c r="D79" s="164"/>
      <c r="E79" s="56"/>
      <c r="F79" s="57" t="s">
        <v>306</v>
      </c>
      <c r="G79" s="164" t="s">
        <v>21</v>
      </c>
      <c r="H79" s="164"/>
      <c r="I79" s="164"/>
      <c r="J79" s="164"/>
      <c r="K79" s="164"/>
      <c r="L79" s="164"/>
      <c r="M79" s="164"/>
      <c r="N79" s="165"/>
    </row>
    <row r="80" spans="2:14" ht="15">
      <c r="B80" s="58" t="s">
        <v>307</v>
      </c>
      <c r="C80" s="166" t="s">
        <v>347</v>
      </c>
      <c r="D80" s="166"/>
      <c r="E80" s="59"/>
      <c r="F80" s="60" t="s">
        <v>309</v>
      </c>
      <c r="G80" s="166" t="s">
        <v>348</v>
      </c>
      <c r="H80" s="166"/>
      <c r="I80" s="166"/>
      <c r="J80" s="166"/>
      <c r="K80" s="166"/>
      <c r="L80" s="166"/>
      <c r="M80" s="166"/>
      <c r="N80" s="167"/>
    </row>
    <row r="81" spans="2:14" ht="15">
      <c r="B81" s="58" t="s">
        <v>311</v>
      </c>
      <c r="C81" s="166" t="s">
        <v>349</v>
      </c>
      <c r="D81" s="166"/>
      <c r="E81" s="59"/>
      <c r="F81" s="60" t="s">
        <v>313</v>
      </c>
      <c r="G81" s="166" t="s">
        <v>352</v>
      </c>
      <c r="H81" s="166"/>
      <c r="I81" s="166"/>
      <c r="J81" s="166"/>
      <c r="K81" s="166"/>
      <c r="L81" s="166"/>
      <c r="M81" s="166"/>
      <c r="N81" s="167"/>
    </row>
    <row r="82" spans="2:14" ht="15">
      <c r="B82" s="168" t="s">
        <v>315</v>
      </c>
      <c r="C82" s="169"/>
      <c r="D82" s="169"/>
      <c r="E82" s="61"/>
      <c r="F82" s="169" t="s">
        <v>315</v>
      </c>
      <c r="G82" s="169"/>
      <c r="H82" s="169"/>
      <c r="I82" s="169"/>
      <c r="J82" s="169"/>
      <c r="K82" s="169"/>
      <c r="L82" s="169"/>
      <c r="M82" s="169"/>
      <c r="N82" s="170"/>
    </row>
    <row r="83" spans="2:14" ht="15">
      <c r="B83" s="62" t="s">
        <v>316</v>
      </c>
      <c r="C83" s="166" t="s">
        <v>347</v>
      </c>
      <c r="D83" s="166"/>
      <c r="E83" s="59"/>
      <c r="F83" s="63" t="s">
        <v>316</v>
      </c>
      <c r="G83" s="166" t="s">
        <v>348</v>
      </c>
      <c r="H83" s="166"/>
      <c r="I83" s="166"/>
      <c r="J83" s="166"/>
      <c r="K83" s="166"/>
      <c r="L83" s="166"/>
      <c r="M83" s="166"/>
      <c r="N83" s="167"/>
    </row>
    <row r="84" spans="2:14" ht="15.75" thickBot="1">
      <c r="B84" s="64" t="s">
        <v>316</v>
      </c>
      <c r="C84" s="166" t="s">
        <v>349</v>
      </c>
      <c r="D84" s="166"/>
      <c r="E84" s="65"/>
      <c r="F84" s="66" t="s">
        <v>316</v>
      </c>
      <c r="G84" s="166" t="s">
        <v>350</v>
      </c>
      <c r="H84" s="166"/>
      <c r="I84" s="166"/>
      <c r="J84" s="166"/>
      <c r="K84" s="166"/>
      <c r="L84" s="166"/>
      <c r="M84" s="166"/>
      <c r="N84" s="167"/>
    </row>
    <row r="85" spans="2:14" ht="15">
      <c r="B85" s="48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54"/>
    </row>
    <row r="86" spans="2:14" ht="15.75" thickBot="1">
      <c r="B86" s="67" t="s">
        <v>317</v>
      </c>
      <c r="C86" s="42"/>
      <c r="D86" s="42"/>
      <c r="E86" s="42"/>
      <c r="F86" s="68">
        <v>1</v>
      </c>
      <c r="G86" s="68">
        <v>2</v>
      </c>
      <c r="H86" s="68">
        <v>3</v>
      </c>
      <c r="I86" s="68">
        <v>4</v>
      </c>
      <c r="J86" s="68">
        <v>5</v>
      </c>
      <c r="K86" s="173" t="s">
        <v>7</v>
      </c>
      <c r="L86" s="173"/>
      <c r="M86" s="68" t="s">
        <v>318</v>
      </c>
      <c r="N86" s="69" t="s">
        <v>319</v>
      </c>
    </row>
    <row r="87" spans="2:14" ht="15">
      <c r="B87" s="70" t="s">
        <v>320</v>
      </c>
      <c r="C87" s="174" t="str">
        <f>IF(C80&gt;"",C80&amp;" - "&amp;G80,"")</f>
        <v>Siven Pyry - Moilanen Olavi</v>
      </c>
      <c r="D87" s="174"/>
      <c r="E87" s="72"/>
      <c r="F87" s="73">
        <v>2</v>
      </c>
      <c r="G87" s="73">
        <v>3</v>
      </c>
      <c r="H87" s="73">
        <v>8</v>
      </c>
      <c r="I87" s="73"/>
      <c r="J87" s="74"/>
      <c r="K87" s="75">
        <f>IF(ISBLANK(F87),"",COUNTIF(F87:J87,"&gt;=0"))</f>
        <v>3</v>
      </c>
      <c r="L87" s="76">
        <f>IF(ISBLANK(F87),"",IF(LEFT(F87)="-",1,0)+IF(LEFT(G87)="-",1,0)+IF(LEFT(H87)="-",1,0)+IF(LEFT(I87)="-",1,0)+IF(LEFT(J87)="-",1,0))</f>
        <v>0</v>
      </c>
      <c r="M87" s="77">
        <f aca="true" t="shared" si="3" ref="M87:N91">IF(K87=3,1,"")</f>
        <v>1</v>
      </c>
      <c r="N87" s="78">
        <f t="shared" si="3"/>
      </c>
    </row>
    <row r="88" spans="2:14" ht="15">
      <c r="B88" s="70" t="s">
        <v>321</v>
      </c>
      <c r="C88" s="174" t="str">
        <f>IF(C81&gt;"",C81&amp;" - "&amp;G81,"")</f>
        <v>Raudaskoski Tuukka - Ylinen Aki</v>
      </c>
      <c r="D88" s="174"/>
      <c r="E88" s="72"/>
      <c r="F88" s="73">
        <v>-8</v>
      </c>
      <c r="G88" s="73">
        <v>-8</v>
      </c>
      <c r="H88" s="73">
        <v>9</v>
      </c>
      <c r="I88" s="73">
        <v>-9</v>
      </c>
      <c r="J88" s="79"/>
      <c r="K88" s="80">
        <f>IF(ISBLANK(F88),"",COUNTIF(F88:J88,"&gt;=0"))</f>
        <v>1</v>
      </c>
      <c r="L88" s="81">
        <f>IF(ISBLANK(F88),"",IF(LEFT(F88)="-",1,0)+IF(LEFT(G88)="-",1,0)+IF(LEFT(H88)="-",1,0)+IF(LEFT(I88)="-",1,0)+IF(LEFT(J88)="-",1,0))</f>
        <v>3</v>
      </c>
      <c r="M88" s="82">
        <f t="shared" si="3"/>
      </c>
      <c r="N88" s="83">
        <f t="shared" si="3"/>
        <v>1</v>
      </c>
    </row>
    <row r="89" spans="2:14" ht="15">
      <c r="B89" s="84" t="s">
        <v>322</v>
      </c>
      <c r="C89" s="71" t="str">
        <f>IF(C83&gt;"",C83&amp;" / "&amp;C84,"")</f>
        <v>Siven Pyry / Raudaskoski Tuukka</v>
      </c>
      <c r="D89" s="71" t="str">
        <f>IF(G83&gt;"",G83&amp;" / "&amp;G84,"")</f>
        <v>Moilanen Olavi / Ylinen Aku</v>
      </c>
      <c r="E89" s="85"/>
      <c r="F89" s="73">
        <v>-10</v>
      </c>
      <c r="G89" s="73">
        <v>-5</v>
      </c>
      <c r="H89" s="73">
        <v>-7</v>
      </c>
      <c r="I89" s="73"/>
      <c r="J89" s="79"/>
      <c r="K89" s="80">
        <f>IF(ISBLANK(F89),"",COUNTIF(F89:J89,"&gt;=0"))</f>
        <v>0</v>
      </c>
      <c r="L89" s="81">
        <f>IF(ISBLANK(F89),"",IF(LEFT(F89)="-",1,0)+IF(LEFT(G89)="-",1,0)+IF(LEFT(H89)="-",1,0)+IF(LEFT(I89)="-",1,0)+IF(LEFT(J89)="-",1,0))</f>
        <v>3</v>
      </c>
      <c r="M89" s="82">
        <f t="shared" si="3"/>
      </c>
      <c r="N89" s="83">
        <f t="shared" si="3"/>
        <v>1</v>
      </c>
    </row>
    <row r="90" spans="2:14" ht="15">
      <c r="B90" s="70" t="s">
        <v>323</v>
      </c>
      <c r="C90" s="174" t="str">
        <f>IF(C80&gt;"",C80&amp;" - "&amp;G81,"")</f>
        <v>Siven Pyry - Ylinen Aki</v>
      </c>
      <c r="D90" s="174"/>
      <c r="E90" s="72"/>
      <c r="F90" s="73">
        <v>3</v>
      </c>
      <c r="G90" s="73">
        <v>8</v>
      </c>
      <c r="H90" s="73">
        <v>3</v>
      </c>
      <c r="I90" s="73"/>
      <c r="J90" s="79"/>
      <c r="K90" s="80">
        <f>IF(ISBLANK(F90),"",COUNTIF(F90:J90,"&gt;=0"))</f>
        <v>3</v>
      </c>
      <c r="L90" s="81">
        <f>IF(ISBLANK(F90),"",IF(LEFT(F90)="-",1,0)+IF(LEFT(G90)="-",1,0)+IF(LEFT(H90)="-",1,0)+IF(LEFT(I90)="-",1,0)+IF(LEFT(J90)="-",1,0))</f>
        <v>0</v>
      </c>
      <c r="M90" s="82">
        <f t="shared" si="3"/>
        <v>1</v>
      </c>
      <c r="N90" s="83">
        <f t="shared" si="3"/>
      </c>
    </row>
    <row r="91" spans="2:14" ht="15.75" thickBot="1">
      <c r="B91" s="70" t="s">
        <v>324</v>
      </c>
      <c r="C91" s="174" t="str">
        <f>IF(C81&gt;"",C81&amp;" - "&amp;G80,"")</f>
        <v>Raudaskoski Tuukka - Moilanen Olavi</v>
      </c>
      <c r="D91" s="174"/>
      <c r="E91" s="72"/>
      <c r="F91" s="73">
        <v>-2</v>
      </c>
      <c r="G91" s="73">
        <v>-5</v>
      </c>
      <c r="H91" s="73">
        <v>-4</v>
      </c>
      <c r="I91" s="73"/>
      <c r="J91" s="79"/>
      <c r="K91" s="86">
        <f>IF(ISBLANK(F91),"",COUNTIF(F91:J91,"&gt;=0"))</f>
        <v>0</v>
      </c>
      <c r="L91" s="87">
        <f>IF(ISBLANK(F91),"",IF(LEFT(F91)="-",1,0)+IF(LEFT(G91)="-",1,0)+IF(LEFT(H91)="-",1,0)+IF(LEFT(I91)="-",1,0)+IF(LEFT(J91)="-",1,0))</f>
        <v>3</v>
      </c>
      <c r="M91" s="88">
        <f t="shared" si="3"/>
      </c>
      <c r="N91" s="89">
        <f t="shared" si="3"/>
        <v>1</v>
      </c>
    </row>
    <row r="92" spans="2:14" ht="19.5" thickBot="1">
      <c r="B92" s="90"/>
      <c r="C92" s="91"/>
      <c r="D92" s="91"/>
      <c r="E92" s="91"/>
      <c r="F92" s="92"/>
      <c r="G92" s="92"/>
      <c r="H92" s="93"/>
      <c r="I92" s="175" t="s">
        <v>325</v>
      </c>
      <c r="J92" s="175"/>
      <c r="K92" s="94">
        <f>COUNTIF(K87:K91,"=3")</f>
        <v>2</v>
      </c>
      <c r="L92" s="95">
        <f>COUNTIF(L87:L91,"=3")</f>
        <v>3</v>
      </c>
      <c r="M92" s="96">
        <f>SUM(M87:M91)</f>
        <v>2</v>
      </c>
      <c r="N92" s="97">
        <f>SUM(N87:N91)</f>
        <v>3</v>
      </c>
    </row>
    <row r="93" spans="2:14" ht="15">
      <c r="B93" s="98" t="s">
        <v>326</v>
      </c>
      <c r="C93" s="91"/>
      <c r="D93" s="91"/>
      <c r="E93" s="91"/>
      <c r="F93" s="91"/>
      <c r="G93" s="91"/>
      <c r="H93" s="91"/>
      <c r="I93" s="91"/>
      <c r="J93" s="91"/>
      <c r="K93" s="42"/>
      <c r="L93" s="42"/>
      <c r="M93" s="42"/>
      <c r="N93" s="54"/>
    </row>
    <row r="94" spans="2:14" ht="15">
      <c r="B94" s="99" t="s">
        <v>327</v>
      </c>
      <c r="C94" s="100"/>
      <c r="D94" s="101" t="s">
        <v>328</v>
      </c>
      <c r="E94" s="100"/>
      <c r="F94" s="101" t="s">
        <v>32</v>
      </c>
      <c r="G94" s="101"/>
      <c r="H94" s="102"/>
      <c r="I94" s="42"/>
      <c r="J94" s="176" t="s">
        <v>329</v>
      </c>
      <c r="K94" s="176"/>
      <c r="L94" s="176"/>
      <c r="M94" s="176"/>
      <c r="N94" s="177"/>
    </row>
    <row r="95" spans="2:14" ht="21.75" thickBot="1">
      <c r="B95" s="178"/>
      <c r="C95" s="179"/>
      <c r="D95" s="179"/>
      <c r="E95" s="103"/>
      <c r="F95" s="179"/>
      <c r="G95" s="179"/>
      <c r="H95" s="179"/>
      <c r="I95" s="179"/>
      <c r="J95" s="180" t="str">
        <f>IF(M92=3,C79,IF(N92=3,G79,""))</f>
        <v>PT Jyväskylä</v>
      </c>
      <c r="K95" s="180"/>
      <c r="L95" s="180"/>
      <c r="M95" s="180"/>
      <c r="N95" s="181"/>
    </row>
    <row r="96" spans="2:14" ht="15"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</row>
    <row r="98" spans="2:14" ht="15">
      <c r="B98" s="43"/>
      <c r="C98" s="44"/>
      <c r="D98" s="44"/>
      <c r="E98" s="44"/>
      <c r="F98" s="45"/>
      <c r="G98" s="46" t="s">
        <v>297</v>
      </c>
      <c r="H98" s="47"/>
      <c r="I98" s="162" t="s">
        <v>0</v>
      </c>
      <c r="J98" s="162"/>
      <c r="K98" s="162"/>
      <c r="L98" s="162"/>
      <c r="M98" s="162"/>
      <c r="N98" s="163"/>
    </row>
    <row r="99" spans="2:14" ht="15">
      <c r="B99" s="48"/>
      <c r="C99" s="49" t="s">
        <v>298</v>
      </c>
      <c r="D99" s="49"/>
      <c r="E99" s="42"/>
      <c r="F99" s="50"/>
      <c r="G99" s="46" t="s">
        <v>299</v>
      </c>
      <c r="H99" s="51"/>
      <c r="I99" s="162" t="s">
        <v>25</v>
      </c>
      <c r="J99" s="162"/>
      <c r="K99" s="162"/>
      <c r="L99" s="162"/>
      <c r="M99" s="162"/>
      <c r="N99" s="163"/>
    </row>
    <row r="100" spans="2:14" ht="15.75">
      <c r="B100" s="48"/>
      <c r="C100" s="52" t="s">
        <v>300</v>
      </c>
      <c r="D100" s="52"/>
      <c r="E100" s="42"/>
      <c r="F100" s="50"/>
      <c r="G100" s="46" t="s">
        <v>301</v>
      </c>
      <c r="H100" s="51"/>
      <c r="I100" s="162" t="s">
        <v>1</v>
      </c>
      <c r="J100" s="162"/>
      <c r="K100" s="162"/>
      <c r="L100" s="162"/>
      <c r="M100" s="162"/>
      <c r="N100" s="163"/>
    </row>
    <row r="101" spans="2:14" ht="15.75">
      <c r="B101" s="48"/>
      <c r="C101" s="42" t="s">
        <v>302</v>
      </c>
      <c r="D101" s="52"/>
      <c r="E101" s="42"/>
      <c r="F101" s="50"/>
      <c r="G101" s="46" t="s">
        <v>303</v>
      </c>
      <c r="H101" s="51"/>
      <c r="I101" s="162">
        <v>45066</v>
      </c>
      <c r="J101" s="162"/>
      <c r="K101" s="162"/>
      <c r="L101" s="162"/>
      <c r="M101" s="162"/>
      <c r="N101" s="163"/>
    </row>
    <row r="102" spans="2:14" ht="15.75" thickBot="1">
      <c r="B102" s="48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54"/>
    </row>
    <row r="103" spans="2:14" ht="15">
      <c r="B103" s="55" t="s">
        <v>304</v>
      </c>
      <c r="C103" s="164" t="s">
        <v>44</v>
      </c>
      <c r="D103" s="164"/>
      <c r="E103" s="56"/>
      <c r="F103" s="57" t="s">
        <v>306</v>
      </c>
      <c r="G103" s="164" t="s">
        <v>51</v>
      </c>
      <c r="H103" s="164"/>
      <c r="I103" s="164"/>
      <c r="J103" s="164"/>
      <c r="K103" s="164"/>
      <c r="L103" s="164"/>
      <c r="M103" s="164"/>
      <c r="N103" s="165"/>
    </row>
    <row r="104" spans="2:14" ht="15">
      <c r="B104" s="58" t="s">
        <v>307</v>
      </c>
      <c r="C104" s="166" t="s">
        <v>339</v>
      </c>
      <c r="D104" s="166"/>
      <c r="E104" s="59"/>
      <c r="F104" s="60" t="s">
        <v>309</v>
      </c>
      <c r="G104" s="166" t="s">
        <v>335</v>
      </c>
      <c r="H104" s="166"/>
      <c r="I104" s="166"/>
      <c r="J104" s="166"/>
      <c r="K104" s="166"/>
      <c r="L104" s="166"/>
      <c r="M104" s="166"/>
      <c r="N104" s="167"/>
    </row>
    <row r="105" spans="2:14" ht="15">
      <c r="B105" s="58" t="s">
        <v>311</v>
      </c>
      <c r="C105" s="166" t="s">
        <v>341</v>
      </c>
      <c r="D105" s="166"/>
      <c r="E105" s="59"/>
      <c r="F105" s="60" t="s">
        <v>313</v>
      </c>
      <c r="G105" s="166" t="s">
        <v>337</v>
      </c>
      <c r="H105" s="166"/>
      <c r="I105" s="166"/>
      <c r="J105" s="166"/>
      <c r="K105" s="166"/>
      <c r="L105" s="166"/>
      <c r="M105" s="166"/>
      <c r="N105" s="167"/>
    </row>
    <row r="106" spans="2:14" ht="15">
      <c r="B106" s="168" t="s">
        <v>315</v>
      </c>
      <c r="C106" s="169"/>
      <c r="D106" s="169"/>
      <c r="E106" s="61"/>
      <c r="F106" s="169" t="s">
        <v>315</v>
      </c>
      <c r="G106" s="169"/>
      <c r="H106" s="169"/>
      <c r="I106" s="169"/>
      <c r="J106" s="169"/>
      <c r="K106" s="169"/>
      <c r="L106" s="169"/>
      <c r="M106" s="169"/>
      <c r="N106" s="170"/>
    </row>
    <row r="107" spans="2:14" ht="15">
      <c r="B107" s="62" t="s">
        <v>316</v>
      </c>
      <c r="C107" s="166" t="s">
        <v>339</v>
      </c>
      <c r="D107" s="166"/>
      <c r="E107" s="59"/>
      <c r="F107" s="63" t="s">
        <v>316</v>
      </c>
      <c r="G107" s="166" t="s">
        <v>335</v>
      </c>
      <c r="H107" s="166"/>
      <c r="I107" s="166"/>
      <c r="J107" s="166"/>
      <c r="K107" s="166"/>
      <c r="L107" s="166"/>
      <c r="M107" s="166"/>
      <c r="N107" s="167"/>
    </row>
    <row r="108" spans="2:14" ht="15.75" thickBot="1">
      <c r="B108" s="64" t="s">
        <v>316</v>
      </c>
      <c r="C108" s="166" t="s">
        <v>341</v>
      </c>
      <c r="D108" s="166"/>
      <c r="E108" s="65"/>
      <c r="F108" s="66" t="s">
        <v>316</v>
      </c>
      <c r="G108" s="166" t="s">
        <v>337</v>
      </c>
      <c r="H108" s="166"/>
      <c r="I108" s="166"/>
      <c r="J108" s="166"/>
      <c r="K108" s="166"/>
      <c r="L108" s="166"/>
      <c r="M108" s="166"/>
      <c r="N108" s="167"/>
    </row>
    <row r="109" spans="2:14" ht="15">
      <c r="B109" s="48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54"/>
    </row>
    <row r="110" spans="2:14" ht="15.75" thickBot="1">
      <c r="B110" s="67" t="s">
        <v>317</v>
      </c>
      <c r="C110" s="42"/>
      <c r="D110" s="42"/>
      <c r="E110" s="42"/>
      <c r="F110" s="68">
        <v>1</v>
      </c>
      <c r="G110" s="68">
        <v>2</v>
      </c>
      <c r="H110" s="68">
        <v>3</v>
      </c>
      <c r="I110" s="68">
        <v>4</v>
      </c>
      <c r="J110" s="68">
        <v>5</v>
      </c>
      <c r="K110" s="173" t="s">
        <v>7</v>
      </c>
      <c r="L110" s="173"/>
      <c r="M110" s="68" t="s">
        <v>318</v>
      </c>
      <c r="N110" s="69" t="s">
        <v>319</v>
      </c>
    </row>
    <row r="111" spans="2:14" ht="15">
      <c r="B111" s="70" t="s">
        <v>320</v>
      </c>
      <c r="C111" s="174" t="str">
        <f>IF(C104&gt;"",C104&amp;" - "&amp;G104,"")</f>
        <v>Vahtola Otso - Passinen Eemil</v>
      </c>
      <c r="D111" s="174"/>
      <c r="E111" s="72"/>
      <c r="F111" s="73">
        <v>1</v>
      </c>
      <c r="G111" s="73">
        <v>1</v>
      </c>
      <c r="H111" s="73">
        <v>3</v>
      </c>
      <c r="I111" s="73"/>
      <c r="J111" s="74"/>
      <c r="K111" s="75">
        <f>IF(ISBLANK(F111),"",COUNTIF(F111:J111,"&gt;=0"))</f>
        <v>3</v>
      </c>
      <c r="L111" s="76">
        <f>IF(ISBLANK(F111),"",IF(LEFT(F111)="-",1,0)+IF(LEFT(G111)="-",1,0)+IF(LEFT(H111)="-",1,0)+IF(LEFT(I111)="-",1,0)+IF(LEFT(J111)="-",1,0))</f>
        <v>0</v>
      </c>
      <c r="M111" s="77">
        <f aca="true" t="shared" si="4" ref="M111:N115">IF(K111=3,1,"")</f>
        <v>1</v>
      </c>
      <c r="N111" s="78">
        <f t="shared" si="4"/>
      </c>
    </row>
    <row r="112" spans="2:14" ht="15">
      <c r="B112" s="70" t="s">
        <v>321</v>
      </c>
      <c r="C112" s="174" t="str">
        <f>IF(C105&gt;"",C105&amp;" - "&amp;G105,"")</f>
        <v>Helisten Joel - Vuorinen Niilo</v>
      </c>
      <c r="D112" s="174"/>
      <c r="E112" s="72"/>
      <c r="F112" s="73">
        <v>5</v>
      </c>
      <c r="G112" s="73">
        <v>2</v>
      </c>
      <c r="H112" s="73">
        <v>9</v>
      </c>
      <c r="I112" s="73"/>
      <c r="J112" s="79"/>
      <c r="K112" s="80">
        <f>IF(ISBLANK(F112),"",COUNTIF(F112:J112,"&gt;=0"))</f>
        <v>3</v>
      </c>
      <c r="L112" s="81">
        <f>IF(ISBLANK(F112),"",IF(LEFT(F112)="-",1,0)+IF(LEFT(G112)="-",1,0)+IF(LEFT(H112)="-",1,0)+IF(LEFT(I112)="-",1,0)+IF(LEFT(J112)="-",1,0))</f>
        <v>0</v>
      </c>
      <c r="M112" s="82">
        <f t="shared" si="4"/>
        <v>1</v>
      </c>
      <c r="N112" s="83">
        <f t="shared" si="4"/>
      </c>
    </row>
    <row r="113" spans="2:14" ht="15">
      <c r="B113" s="84" t="s">
        <v>322</v>
      </c>
      <c r="C113" s="71" t="str">
        <f>IF(C107&gt;"",C107&amp;" / "&amp;C108,"")</f>
        <v>Vahtola Otso / Helisten Joel</v>
      </c>
      <c r="D113" s="71" t="str">
        <f>IF(G107&gt;"",G107&amp;" / "&amp;G108,"")</f>
        <v>Passinen Eemil / Vuorinen Niilo</v>
      </c>
      <c r="E113" s="85"/>
      <c r="F113" s="73">
        <v>2</v>
      </c>
      <c r="G113" s="73">
        <v>2</v>
      </c>
      <c r="H113" s="73">
        <v>7</v>
      </c>
      <c r="I113" s="73"/>
      <c r="J113" s="79"/>
      <c r="K113" s="80">
        <f>IF(ISBLANK(F113),"",COUNTIF(F113:J113,"&gt;=0"))</f>
        <v>3</v>
      </c>
      <c r="L113" s="81">
        <f>IF(ISBLANK(F113),"",IF(LEFT(F113)="-",1,0)+IF(LEFT(G113)="-",1,0)+IF(LEFT(H113)="-",1,0)+IF(LEFT(I113)="-",1,0)+IF(LEFT(J113)="-",1,0))</f>
        <v>0</v>
      </c>
      <c r="M113" s="82">
        <f t="shared" si="4"/>
        <v>1</v>
      </c>
      <c r="N113" s="83">
        <f t="shared" si="4"/>
      </c>
    </row>
    <row r="114" spans="2:14" ht="15">
      <c r="B114" s="70" t="s">
        <v>323</v>
      </c>
      <c r="C114" s="174" t="str">
        <f>IF(C104&gt;"",C104&amp;" - "&amp;G105,"")</f>
        <v>Vahtola Otso - Vuorinen Niilo</v>
      </c>
      <c r="D114" s="174"/>
      <c r="E114" s="72"/>
      <c r="F114" s="73"/>
      <c r="G114" s="73"/>
      <c r="H114" s="73"/>
      <c r="I114" s="73"/>
      <c r="J114" s="79"/>
      <c r="K114" s="80">
        <f>IF(ISBLANK(F114),"",COUNTIF(F114:J114,"&gt;=0"))</f>
      </c>
      <c r="L114" s="81">
        <f>IF(ISBLANK(F114),"",IF(LEFT(F114)="-",1,0)+IF(LEFT(G114)="-",1,0)+IF(LEFT(H114)="-",1,0)+IF(LEFT(I114)="-",1,0)+IF(LEFT(J114)="-",1,0))</f>
      </c>
      <c r="M114" s="82">
        <f t="shared" si="4"/>
      </c>
      <c r="N114" s="83">
        <f t="shared" si="4"/>
      </c>
    </row>
    <row r="115" spans="2:14" ht="15.75" thickBot="1">
      <c r="B115" s="70" t="s">
        <v>324</v>
      </c>
      <c r="C115" s="174" t="str">
        <f>IF(C105&gt;"",C105&amp;" - "&amp;G104,"")</f>
        <v>Helisten Joel - Passinen Eemil</v>
      </c>
      <c r="D115" s="174"/>
      <c r="E115" s="72"/>
      <c r="F115" s="73"/>
      <c r="G115" s="73"/>
      <c r="H115" s="73"/>
      <c r="I115" s="73"/>
      <c r="J115" s="79"/>
      <c r="K115" s="86">
        <f>IF(ISBLANK(F115),"",COUNTIF(F115:J115,"&gt;=0"))</f>
      </c>
      <c r="L115" s="87">
        <f>IF(ISBLANK(F115),"",IF(LEFT(F115)="-",1,0)+IF(LEFT(G115)="-",1,0)+IF(LEFT(H115)="-",1,0)+IF(LEFT(I115)="-",1,0)+IF(LEFT(J115)="-",1,0))</f>
      </c>
      <c r="M115" s="88">
        <f t="shared" si="4"/>
      </c>
      <c r="N115" s="89">
        <f t="shared" si="4"/>
      </c>
    </row>
    <row r="116" spans="2:14" ht="19.5" thickBot="1">
      <c r="B116" s="90"/>
      <c r="C116" s="91"/>
      <c r="D116" s="91"/>
      <c r="E116" s="91"/>
      <c r="F116" s="92"/>
      <c r="G116" s="92"/>
      <c r="H116" s="93"/>
      <c r="I116" s="175" t="s">
        <v>325</v>
      </c>
      <c r="J116" s="175"/>
      <c r="K116" s="94">
        <f>COUNTIF(K111:K115,"=3")</f>
        <v>3</v>
      </c>
      <c r="L116" s="95">
        <f>COUNTIF(L111:L115,"=3")</f>
        <v>0</v>
      </c>
      <c r="M116" s="96">
        <f>SUM(M111:M115)</f>
        <v>3</v>
      </c>
      <c r="N116" s="97">
        <f>SUM(N111:N115)</f>
        <v>0</v>
      </c>
    </row>
    <row r="117" spans="2:14" ht="15">
      <c r="B117" s="98" t="s">
        <v>326</v>
      </c>
      <c r="C117" s="91"/>
      <c r="D117" s="91"/>
      <c r="E117" s="91"/>
      <c r="F117" s="91"/>
      <c r="G117" s="91"/>
      <c r="H117" s="91"/>
      <c r="I117" s="91"/>
      <c r="J117" s="91"/>
      <c r="K117" s="42"/>
      <c r="L117" s="42"/>
      <c r="M117" s="42"/>
      <c r="N117" s="54"/>
    </row>
    <row r="118" spans="2:14" ht="15">
      <c r="B118" s="99" t="s">
        <v>327</v>
      </c>
      <c r="C118" s="100"/>
      <c r="D118" s="101" t="s">
        <v>328</v>
      </c>
      <c r="E118" s="100"/>
      <c r="F118" s="101" t="s">
        <v>32</v>
      </c>
      <c r="G118" s="101"/>
      <c r="H118" s="102"/>
      <c r="I118" s="42"/>
      <c r="J118" s="176" t="s">
        <v>329</v>
      </c>
      <c r="K118" s="176"/>
      <c r="L118" s="176"/>
      <c r="M118" s="176"/>
      <c r="N118" s="177"/>
    </row>
    <row r="119" spans="2:14" ht="21.75" thickBot="1">
      <c r="B119" s="178"/>
      <c r="C119" s="179"/>
      <c r="D119" s="179"/>
      <c r="E119" s="103"/>
      <c r="F119" s="179"/>
      <c r="G119" s="179"/>
      <c r="H119" s="179"/>
      <c r="I119" s="179"/>
      <c r="J119" s="180" t="str">
        <f>IF(M116=3,C103,IF(N116=3,G103,""))</f>
        <v>Heitto</v>
      </c>
      <c r="K119" s="180"/>
      <c r="L119" s="180"/>
      <c r="M119" s="180"/>
      <c r="N119" s="181"/>
    </row>
    <row r="120" spans="2:14" ht="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6"/>
    </row>
    <row r="122" spans="2:14" ht="15">
      <c r="B122" s="43"/>
      <c r="C122" s="44"/>
      <c r="D122" s="44"/>
      <c r="E122" s="44"/>
      <c r="F122" s="45"/>
      <c r="G122" s="46" t="s">
        <v>297</v>
      </c>
      <c r="H122" s="47"/>
      <c r="I122" s="162" t="s">
        <v>0</v>
      </c>
      <c r="J122" s="162"/>
      <c r="K122" s="162"/>
      <c r="L122" s="162"/>
      <c r="M122" s="162"/>
      <c r="N122" s="163"/>
    </row>
    <row r="123" spans="2:14" ht="15">
      <c r="B123" s="48"/>
      <c r="C123" s="49" t="s">
        <v>298</v>
      </c>
      <c r="D123" s="49"/>
      <c r="E123" s="42"/>
      <c r="F123" s="50"/>
      <c r="G123" s="46" t="s">
        <v>299</v>
      </c>
      <c r="H123" s="51"/>
      <c r="I123" s="162" t="s">
        <v>25</v>
      </c>
      <c r="J123" s="162"/>
      <c r="K123" s="162"/>
      <c r="L123" s="162"/>
      <c r="M123" s="162"/>
      <c r="N123" s="163"/>
    </row>
    <row r="124" spans="2:14" ht="15.75">
      <c r="B124" s="48"/>
      <c r="C124" s="52" t="s">
        <v>300</v>
      </c>
      <c r="D124" s="52"/>
      <c r="E124" s="42"/>
      <c r="F124" s="50"/>
      <c r="G124" s="46" t="s">
        <v>301</v>
      </c>
      <c r="H124" s="51"/>
      <c r="I124" s="162" t="s">
        <v>1</v>
      </c>
      <c r="J124" s="162"/>
      <c r="K124" s="162"/>
      <c r="L124" s="162"/>
      <c r="M124" s="162"/>
      <c r="N124" s="163"/>
    </row>
    <row r="125" spans="2:14" ht="15.75">
      <c r="B125" s="48"/>
      <c r="C125" s="42" t="s">
        <v>302</v>
      </c>
      <c r="D125" s="52"/>
      <c r="E125" s="42"/>
      <c r="F125" s="50"/>
      <c r="G125" s="46" t="s">
        <v>303</v>
      </c>
      <c r="H125" s="51"/>
      <c r="I125" s="162">
        <v>45066</v>
      </c>
      <c r="J125" s="162"/>
      <c r="K125" s="162"/>
      <c r="L125" s="162"/>
      <c r="M125" s="162"/>
      <c r="N125" s="163"/>
    </row>
    <row r="126" spans="2:14" ht="15.75" thickBot="1">
      <c r="B126" s="48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54"/>
    </row>
    <row r="127" spans="2:14" ht="15">
      <c r="B127" s="55" t="s">
        <v>304</v>
      </c>
      <c r="C127" s="164" t="s">
        <v>305</v>
      </c>
      <c r="D127" s="164"/>
      <c r="E127" s="56"/>
      <c r="F127" s="57" t="s">
        <v>306</v>
      </c>
      <c r="G127" s="164" t="s">
        <v>338</v>
      </c>
      <c r="H127" s="164"/>
      <c r="I127" s="164"/>
      <c r="J127" s="164"/>
      <c r="K127" s="164"/>
      <c r="L127" s="164"/>
      <c r="M127" s="164"/>
      <c r="N127" s="165"/>
    </row>
    <row r="128" spans="2:14" ht="15">
      <c r="B128" s="58" t="s">
        <v>307</v>
      </c>
      <c r="C128" s="166" t="s">
        <v>334</v>
      </c>
      <c r="D128" s="166"/>
      <c r="E128" s="59"/>
      <c r="F128" s="60" t="s">
        <v>309</v>
      </c>
      <c r="G128" s="166" t="s">
        <v>342</v>
      </c>
      <c r="H128" s="166"/>
      <c r="I128" s="166"/>
      <c r="J128" s="166"/>
      <c r="K128" s="166"/>
      <c r="L128" s="166"/>
      <c r="M128" s="166"/>
      <c r="N128" s="167"/>
    </row>
    <row r="129" spans="2:14" ht="15">
      <c r="B129" s="58" t="s">
        <v>311</v>
      </c>
      <c r="C129" s="166" t="s">
        <v>336</v>
      </c>
      <c r="D129" s="166"/>
      <c r="E129" s="59"/>
      <c r="F129" s="60" t="s">
        <v>313</v>
      </c>
      <c r="G129" s="166" t="s">
        <v>340</v>
      </c>
      <c r="H129" s="166"/>
      <c r="I129" s="166"/>
      <c r="J129" s="166"/>
      <c r="K129" s="166"/>
      <c r="L129" s="166"/>
      <c r="M129" s="166"/>
      <c r="N129" s="167"/>
    </row>
    <row r="130" spans="2:14" ht="15">
      <c r="B130" s="168" t="s">
        <v>315</v>
      </c>
      <c r="C130" s="169"/>
      <c r="D130" s="169"/>
      <c r="E130" s="61"/>
      <c r="F130" s="169" t="s">
        <v>315</v>
      </c>
      <c r="G130" s="169"/>
      <c r="H130" s="169"/>
      <c r="I130" s="169"/>
      <c r="J130" s="169"/>
      <c r="K130" s="169"/>
      <c r="L130" s="169"/>
      <c r="M130" s="169"/>
      <c r="N130" s="170"/>
    </row>
    <row r="131" spans="2:14" ht="15">
      <c r="B131" s="62" t="s">
        <v>316</v>
      </c>
      <c r="C131" s="166" t="s">
        <v>334</v>
      </c>
      <c r="D131" s="166"/>
      <c r="E131" s="59"/>
      <c r="F131" s="63" t="s">
        <v>316</v>
      </c>
      <c r="G131" s="166" t="s">
        <v>342</v>
      </c>
      <c r="H131" s="166"/>
      <c r="I131" s="166"/>
      <c r="J131" s="166"/>
      <c r="K131" s="166"/>
      <c r="L131" s="166"/>
      <c r="M131" s="166"/>
      <c r="N131" s="167"/>
    </row>
    <row r="132" spans="2:14" ht="15.75" thickBot="1">
      <c r="B132" s="64" t="s">
        <v>316</v>
      </c>
      <c r="C132" s="166" t="s">
        <v>336</v>
      </c>
      <c r="D132" s="166"/>
      <c r="E132" s="65"/>
      <c r="F132" s="66" t="s">
        <v>316</v>
      </c>
      <c r="G132" s="166" t="s">
        <v>340</v>
      </c>
      <c r="H132" s="166"/>
      <c r="I132" s="166"/>
      <c r="J132" s="166"/>
      <c r="K132" s="166"/>
      <c r="L132" s="166"/>
      <c r="M132" s="166"/>
      <c r="N132" s="167"/>
    </row>
    <row r="133" spans="2:14" ht="15">
      <c r="B133" s="48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54"/>
    </row>
    <row r="134" spans="2:14" ht="15.75" thickBot="1">
      <c r="B134" s="67" t="s">
        <v>317</v>
      </c>
      <c r="C134" s="42"/>
      <c r="D134" s="42"/>
      <c r="E134" s="42"/>
      <c r="F134" s="68">
        <v>1</v>
      </c>
      <c r="G134" s="68">
        <v>2</v>
      </c>
      <c r="H134" s="68">
        <v>3</v>
      </c>
      <c r="I134" s="68">
        <v>4</v>
      </c>
      <c r="J134" s="68">
        <v>5</v>
      </c>
      <c r="K134" s="173" t="s">
        <v>7</v>
      </c>
      <c r="L134" s="173"/>
      <c r="M134" s="68" t="s">
        <v>318</v>
      </c>
      <c r="N134" s="69" t="s">
        <v>319</v>
      </c>
    </row>
    <row r="135" spans="2:14" ht="15">
      <c r="B135" s="70" t="s">
        <v>320</v>
      </c>
      <c r="C135" s="174" t="str">
        <f>IF(C128&gt;"",C128&amp;" - "&amp;G128,"")</f>
        <v>Åvist Aapo - Karjalainen Samu</v>
      </c>
      <c r="D135" s="174"/>
      <c r="E135" s="72"/>
      <c r="F135" s="73">
        <v>4</v>
      </c>
      <c r="G135" s="73">
        <v>5</v>
      </c>
      <c r="H135" s="73">
        <v>2</v>
      </c>
      <c r="I135" s="73"/>
      <c r="J135" s="74"/>
      <c r="K135" s="75">
        <f>IF(ISBLANK(F135),"",COUNTIF(F135:J135,"&gt;=0"))</f>
        <v>3</v>
      </c>
      <c r="L135" s="76">
        <f>IF(ISBLANK(F135),"",IF(LEFT(F135)="-",1,0)+IF(LEFT(G135)="-",1,0)+IF(LEFT(H135)="-",1,0)+IF(LEFT(I135)="-",1,0)+IF(LEFT(J135)="-",1,0))</f>
        <v>0</v>
      </c>
      <c r="M135" s="77">
        <f aca="true" t="shared" si="5" ref="M135:N139">IF(K135=3,1,"")</f>
        <v>1</v>
      </c>
      <c r="N135" s="78">
        <f t="shared" si="5"/>
      </c>
    </row>
    <row r="136" spans="2:14" ht="15">
      <c r="B136" s="70" t="s">
        <v>321</v>
      </c>
      <c r="C136" s="174" t="str">
        <f>IF(C129&gt;"",C129&amp;" - "&amp;G129,"")</f>
        <v>Hyttinen Eetu - Räsänen Elmeri</v>
      </c>
      <c r="D136" s="174"/>
      <c r="E136" s="72"/>
      <c r="F136" s="73">
        <v>3</v>
      </c>
      <c r="G136" s="73">
        <v>8</v>
      </c>
      <c r="H136" s="73">
        <v>5</v>
      </c>
      <c r="I136" s="73"/>
      <c r="J136" s="79"/>
      <c r="K136" s="80">
        <f>IF(ISBLANK(F136),"",COUNTIF(F136:J136,"&gt;=0"))</f>
        <v>3</v>
      </c>
      <c r="L136" s="81">
        <f>IF(ISBLANK(F136),"",IF(LEFT(F136)="-",1,0)+IF(LEFT(G136)="-",1,0)+IF(LEFT(H136)="-",1,0)+IF(LEFT(I136)="-",1,0)+IF(LEFT(J136)="-",1,0))</f>
        <v>0</v>
      </c>
      <c r="M136" s="82">
        <f t="shared" si="5"/>
        <v>1</v>
      </c>
      <c r="N136" s="83">
        <f t="shared" si="5"/>
      </c>
    </row>
    <row r="137" spans="2:14" ht="15">
      <c r="B137" s="84" t="s">
        <v>322</v>
      </c>
      <c r="C137" s="71" t="str">
        <f>IF(C131&gt;"",C131&amp;" / "&amp;C132,"")</f>
        <v>Åvist Aapo / Hyttinen Eetu</v>
      </c>
      <c r="D137" s="71" t="str">
        <f>IF(G131&gt;"",G131&amp;" / "&amp;G132,"")</f>
        <v>Karjalainen Samu / Räsänen Elmeri</v>
      </c>
      <c r="E137" s="85"/>
      <c r="F137" s="73">
        <v>7</v>
      </c>
      <c r="G137" s="73">
        <v>3</v>
      </c>
      <c r="H137" s="73">
        <v>4</v>
      </c>
      <c r="I137" s="73"/>
      <c r="J137" s="79"/>
      <c r="K137" s="80">
        <f>IF(ISBLANK(F137),"",COUNTIF(F137:J137,"&gt;=0"))</f>
        <v>3</v>
      </c>
      <c r="L137" s="81">
        <f>IF(ISBLANK(F137),"",IF(LEFT(F137)="-",1,0)+IF(LEFT(G137)="-",1,0)+IF(LEFT(H137)="-",1,0)+IF(LEFT(I137)="-",1,0)+IF(LEFT(J137)="-",1,0))</f>
        <v>0</v>
      </c>
      <c r="M137" s="82">
        <f t="shared" si="5"/>
        <v>1</v>
      </c>
      <c r="N137" s="83">
        <f t="shared" si="5"/>
      </c>
    </row>
    <row r="138" spans="2:14" ht="15">
      <c r="B138" s="70" t="s">
        <v>323</v>
      </c>
      <c r="C138" s="174" t="str">
        <f>IF(C128&gt;"",C128&amp;" - "&amp;G129,"")</f>
        <v>Åvist Aapo - Räsänen Elmeri</v>
      </c>
      <c r="D138" s="174"/>
      <c r="E138" s="72"/>
      <c r="F138" s="73"/>
      <c r="G138" s="73"/>
      <c r="H138" s="73"/>
      <c r="I138" s="73"/>
      <c r="J138" s="79"/>
      <c r="K138" s="80">
        <f>IF(ISBLANK(F138),"",COUNTIF(F138:J138,"&gt;=0"))</f>
      </c>
      <c r="L138" s="81">
        <f>IF(ISBLANK(F138),"",IF(LEFT(F138)="-",1,0)+IF(LEFT(G138)="-",1,0)+IF(LEFT(H138)="-",1,0)+IF(LEFT(I138)="-",1,0)+IF(LEFT(J138)="-",1,0))</f>
      </c>
      <c r="M138" s="82">
        <f t="shared" si="5"/>
      </c>
      <c r="N138" s="83">
        <f t="shared" si="5"/>
      </c>
    </row>
    <row r="139" spans="2:14" ht="15.75" thickBot="1">
      <c r="B139" s="70" t="s">
        <v>324</v>
      </c>
      <c r="C139" s="174" t="str">
        <f>IF(C129&gt;"",C129&amp;" - "&amp;G128,"")</f>
        <v>Hyttinen Eetu - Karjalainen Samu</v>
      </c>
      <c r="D139" s="174"/>
      <c r="E139" s="72"/>
      <c r="F139" s="73"/>
      <c r="G139" s="73"/>
      <c r="H139" s="73"/>
      <c r="I139" s="73"/>
      <c r="J139" s="79"/>
      <c r="K139" s="86">
        <f>IF(ISBLANK(F139),"",COUNTIF(F139:J139,"&gt;=0"))</f>
      </c>
      <c r="L139" s="87">
        <f>IF(ISBLANK(F139),"",IF(LEFT(F139)="-",1,0)+IF(LEFT(G139)="-",1,0)+IF(LEFT(H139)="-",1,0)+IF(LEFT(I139)="-",1,0)+IF(LEFT(J139)="-",1,0))</f>
      </c>
      <c r="M139" s="88">
        <f t="shared" si="5"/>
      </c>
      <c r="N139" s="89">
        <f t="shared" si="5"/>
      </c>
    </row>
    <row r="140" spans="2:14" ht="19.5" thickBot="1">
      <c r="B140" s="90"/>
      <c r="C140" s="91"/>
      <c r="D140" s="91"/>
      <c r="E140" s="91"/>
      <c r="F140" s="92"/>
      <c r="G140" s="92"/>
      <c r="H140" s="93"/>
      <c r="I140" s="175" t="s">
        <v>325</v>
      </c>
      <c r="J140" s="175"/>
      <c r="K140" s="94">
        <f>COUNTIF(K135:K139,"=3")</f>
        <v>3</v>
      </c>
      <c r="L140" s="95">
        <f>COUNTIF(L135:L139,"=3")</f>
        <v>0</v>
      </c>
      <c r="M140" s="96">
        <f>SUM(M135:M139)</f>
        <v>3</v>
      </c>
      <c r="N140" s="97">
        <f>SUM(N135:N139)</f>
        <v>0</v>
      </c>
    </row>
    <row r="141" spans="2:14" ht="15">
      <c r="B141" s="98" t="s">
        <v>326</v>
      </c>
      <c r="C141" s="91"/>
      <c r="D141" s="91"/>
      <c r="E141" s="91"/>
      <c r="F141" s="91"/>
      <c r="G141" s="91"/>
      <c r="H141" s="91"/>
      <c r="I141" s="91"/>
      <c r="J141" s="91"/>
      <c r="K141" s="42"/>
      <c r="L141" s="42"/>
      <c r="M141" s="42"/>
      <c r="N141" s="54"/>
    </row>
    <row r="142" spans="2:14" ht="15">
      <c r="B142" s="99" t="s">
        <v>327</v>
      </c>
      <c r="C142" s="100"/>
      <c r="D142" s="101" t="s">
        <v>328</v>
      </c>
      <c r="E142" s="100"/>
      <c r="F142" s="101" t="s">
        <v>32</v>
      </c>
      <c r="G142" s="101"/>
      <c r="H142" s="102"/>
      <c r="I142" s="42"/>
      <c r="J142" s="176" t="s">
        <v>329</v>
      </c>
      <c r="K142" s="176"/>
      <c r="L142" s="176"/>
      <c r="M142" s="176"/>
      <c r="N142" s="177"/>
    </row>
    <row r="143" spans="2:14" ht="21.75" thickBot="1">
      <c r="B143" s="178"/>
      <c r="C143" s="179"/>
      <c r="D143" s="179"/>
      <c r="E143" s="103"/>
      <c r="F143" s="179"/>
      <c r="G143" s="179"/>
      <c r="H143" s="179"/>
      <c r="I143" s="179"/>
      <c r="J143" s="180" t="str">
        <f>IF(M140=3,C127,IF(N140=3,G127,""))</f>
        <v>OPT-86 2</v>
      </c>
      <c r="K143" s="180"/>
      <c r="L143" s="180"/>
      <c r="M143" s="180"/>
      <c r="N143" s="181"/>
    </row>
    <row r="144" spans="2:14" ht="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6"/>
    </row>
    <row r="146" spans="2:14" ht="15">
      <c r="B146" s="43"/>
      <c r="C146" s="44"/>
      <c r="D146" s="44"/>
      <c r="E146" s="44"/>
      <c r="F146" s="45"/>
      <c r="G146" s="46" t="s">
        <v>297</v>
      </c>
      <c r="H146" s="47"/>
      <c r="I146" s="162" t="s">
        <v>0</v>
      </c>
      <c r="J146" s="162"/>
      <c r="K146" s="162"/>
      <c r="L146" s="162"/>
      <c r="M146" s="162"/>
      <c r="N146" s="163"/>
    </row>
    <row r="147" spans="2:14" ht="15">
      <c r="B147" s="48"/>
      <c r="C147" s="49" t="s">
        <v>298</v>
      </c>
      <c r="D147" s="49"/>
      <c r="E147" s="42"/>
      <c r="F147" s="50"/>
      <c r="G147" s="46" t="s">
        <v>299</v>
      </c>
      <c r="H147" s="51"/>
      <c r="I147" s="162" t="s">
        <v>25</v>
      </c>
      <c r="J147" s="162"/>
      <c r="K147" s="162"/>
      <c r="L147" s="162"/>
      <c r="M147" s="162"/>
      <c r="N147" s="163"/>
    </row>
    <row r="148" spans="2:14" ht="15.75">
      <c r="B148" s="48"/>
      <c r="C148" s="52" t="s">
        <v>300</v>
      </c>
      <c r="D148" s="52"/>
      <c r="E148" s="42"/>
      <c r="F148" s="50"/>
      <c r="G148" s="46" t="s">
        <v>301</v>
      </c>
      <c r="H148" s="51"/>
      <c r="I148" s="162" t="s">
        <v>1</v>
      </c>
      <c r="J148" s="162"/>
      <c r="K148" s="162"/>
      <c r="L148" s="162"/>
      <c r="M148" s="162"/>
      <c r="N148" s="163"/>
    </row>
    <row r="149" spans="2:14" ht="15.75">
      <c r="B149" s="48"/>
      <c r="C149" s="42" t="s">
        <v>302</v>
      </c>
      <c r="D149" s="52"/>
      <c r="E149" s="42"/>
      <c r="F149" s="50"/>
      <c r="G149" s="46" t="s">
        <v>303</v>
      </c>
      <c r="H149" s="51"/>
      <c r="I149" s="162">
        <v>45066</v>
      </c>
      <c r="J149" s="162"/>
      <c r="K149" s="162"/>
      <c r="L149" s="162"/>
      <c r="M149" s="162"/>
      <c r="N149" s="163"/>
    </row>
    <row r="150" spans="2:14" ht="15.75" thickBot="1">
      <c r="B150" s="48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4"/>
    </row>
    <row r="151" spans="2:14" ht="15">
      <c r="B151" s="55" t="s">
        <v>304</v>
      </c>
      <c r="C151" s="164" t="s">
        <v>13</v>
      </c>
      <c r="D151" s="164"/>
      <c r="E151" s="56"/>
      <c r="F151" s="57" t="s">
        <v>306</v>
      </c>
      <c r="G151" s="164" t="s">
        <v>343</v>
      </c>
      <c r="H151" s="164"/>
      <c r="I151" s="164"/>
      <c r="J151" s="164"/>
      <c r="K151" s="164"/>
      <c r="L151" s="164"/>
      <c r="M151" s="164"/>
      <c r="N151" s="165"/>
    </row>
    <row r="152" spans="2:14" ht="15">
      <c r="B152" s="58" t="s">
        <v>307</v>
      </c>
      <c r="C152" s="166" t="s">
        <v>347</v>
      </c>
      <c r="D152" s="166"/>
      <c r="E152" s="59"/>
      <c r="F152" s="60" t="s">
        <v>309</v>
      </c>
      <c r="G152" s="166" t="s">
        <v>345</v>
      </c>
      <c r="H152" s="166"/>
      <c r="I152" s="166"/>
      <c r="J152" s="166"/>
      <c r="K152" s="166"/>
      <c r="L152" s="166"/>
      <c r="M152" s="166"/>
      <c r="N152" s="167"/>
    </row>
    <row r="153" spans="2:14" ht="15">
      <c r="B153" s="58" t="s">
        <v>311</v>
      </c>
      <c r="C153" s="166" t="s">
        <v>349</v>
      </c>
      <c r="D153" s="166"/>
      <c r="E153" s="59"/>
      <c r="F153" s="60" t="s">
        <v>313</v>
      </c>
      <c r="G153" s="166" t="s">
        <v>351</v>
      </c>
      <c r="H153" s="166"/>
      <c r="I153" s="166"/>
      <c r="J153" s="166"/>
      <c r="K153" s="166"/>
      <c r="L153" s="166"/>
      <c r="M153" s="166"/>
      <c r="N153" s="167"/>
    </row>
    <row r="154" spans="2:14" ht="15">
      <c r="B154" s="168" t="s">
        <v>315</v>
      </c>
      <c r="C154" s="169"/>
      <c r="D154" s="169"/>
      <c r="E154" s="61"/>
      <c r="F154" s="169" t="s">
        <v>315</v>
      </c>
      <c r="G154" s="169"/>
      <c r="H154" s="169"/>
      <c r="I154" s="169"/>
      <c r="J154" s="169"/>
      <c r="K154" s="169"/>
      <c r="L154" s="169"/>
      <c r="M154" s="169"/>
      <c r="N154" s="170"/>
    </row>
    <row r="155" spans="2:14" ht="15">
      <c r="B155" s="62" t="s">
        <v>316</v>
      </c>
      <c r="C155" s="166" t="s">
        <v>347</v>
      </c>
      <c r="D155" s="166"/>
      <c r="E155" s="59"/>
      <c r="F155" s="63" t="s">
        <v>316</v>
      </c>
      <c r="G155" s="166" t="s">
        <v>345</v>
      </c>
      <c r="H155" s="166"/>
      <c r="I155" s="166"/>
      <c r="J155" s="166"/>
      <c r="K155" s="166"/>
      <c r="L155" s="166"/>
      <c r="M155" s="166"/>
      <c r="N155" s="167"/>
    </row>
    <row r="156" spans="2:14" ht="15.75" thickBot="1">
      <c r="B156" s="64" t="s">
        <v>316</v>
      </c>
      <c r="C156" s="166" t="s">
        <v>349</v>
      </c>
      <c r="D156" s="166"/>
      <c r="E156" s="65"/>
      <c r="F156" s="66" t="s">
        <v>316</v>
      </c>
      <c r="G156" s="166" t="s">
        <v>351</v>
      </c>
      <c r="H156" s="166"/>
      <c r="I156" s="166"/>
      <c r="J156" s="166"/>
      <c r="K156" s="166"/>
      <c r="L156" s="166"/>
      <c r="M156" s="166"/>
      <c r="N156" s="167"/>
    </row>
    <row r="157" spans="2:14" ht="15">
      <c r="B157" s="48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54"/>
    </row>
    <row r="158" spans="2:14" ht="15.75" thickBot="1">
      <c r="B158" s="67" t="s">
        <v>317</v>
      </c>
      <c r="C158" s="42"/>
      <c r="D158" s="42"/>
      <c r="E158" s="42"/>
      <c r="F158" s="68">
        <v>1</v>
      </c>
      <c r="G158" s="68">
        <v>2</v>
      </c>
      <c r="H158" s="68">
        <v>3</v>
      </c>
      <c r="I158" s="68">
        <v>4</v>
      </c>
      <c r="J158" s="68">
        <v>5</v>
      </c>
      <c r="K158" s="173" t="s">
        <v>7</v>
      </c>
      <c r="L158" s="173"/>
      <c r="M158" s="68" t="s">
        <v>318</v>
      </c>
      <c r="N158" s="69" t="s">
        <v>319</v>
      </c>
    </row>
    <row r="159" spans="2:14" ht="15">
      <c r="B159" s="70" t="s">
        <v>320</v>
      </c>
      <c r="C159" s="174" t="str">
        <f>IF(C152&gt;"",C152&amp;" - "&amp;G152,"")</f>
        <v>Siven Pyry - Wu Louis Moxuan</v>
      </c>
      <c r="D159" s="174"/>
      <c r="E159" s="72"/>
      <c r="F159" s="73">
        <v>0</v>
      </c>
      <c r="G159" s="73">
        <v>0</v>
      </c>
      <c r="H159" s="73">
        <v>0</v>
      </c>
      <c r="I159" s="73"/>
      <c r="J159" s="74"/>
      <c r="K159" s="75">
        <f>IF(ISBLANK(F159),"",COUNTIF(F159:J159,"&gt;=0"))</f>
        <v>3</v>
      </c>
      <c r="L159" s="76">
        <f>IF(ISBLANK(F159),"",IF(LEFT(F159)="-",1,0)+IF(LEFT(G159)="-",1,0)+IF(LEFT(H159)="-",1,0)+IF(LEFT(I159)="-",1,0)+IF(LEFT(J159)="-",1,0))</f>
        <v>0</v>
      </c>
      <c r="M159" s="77">
        <f aca="true" t="shared" si="6" ref="M159:N163">IF(K159=3,1,"")</f>
        <v>1</v>
      </c>
      <c r="N159" s="78">
        <f t="shared" si="6"/>
      </c>
    </row>
    <row r="160" spans="2:14" ht="15">
      <c r="B160" s="70" t="s">
        <v>321</v>
      </c>
      <c r="C160" s="174" t="str">
        <f>IF(C153&gt;"",C153&amp;" - "&amp;G153,"")</f>
        <v>Raudaskoski Tuukka - Hyttinen Iiro</v>
      </c>
      <c r="D160" s="174"/>
      <c r="E160" s="72"/>
      <c r="F160" s="73">
        <v>-10</v>
      </c>
      <c r="G160" s="73">
        <v>-3</v>
      </c>
      <c r="H160" s="73">
        <v>-3</v>
      </c>
      <c r="I160" s="73"/>
      <c r="J160" s="79"/>
      <c r="K160" s="80">
        <f>IF(ISBLANK(F160),"",COUNTIF(F160:J160,"&gt;=0"))</f>
        <v>0</v>
      </c>
      <c r="L160" s="81">
        <f>IF(ISBLANK(F160),"",IF(LEFT(F160)="-",1,0)+IF(LEFT(G160)="-",1,0)+IF(LEFT(H160)="-",1,0)+IF(LEFT(I160)="-",1,0)+IF(LEFT(J160)="-",1,0))</f>
        <v>3</v>
      </c>
      <c r="M160" s="82">
        <f t="shared" si="6"/>
      </c>
      <c r="N160" s="83">
        <f t="shared" si="6"/>
        <v>1</v>
      </c>
    </row>
    <row r="161" spans="2:14" ht="15">
      <c r="B161" s="84" t="s">
        <v>322</v>
      </c>
      <c r="C161" s="71" t="str">
        <f>IF(C155&gt;"",C155&amp;" / "&amp;C156,"")</f>
        <v>Siven Pyry / Raudaskoski Tuukka</v>
      </c>
      <c r="D161" s="71" t="str">
        <f>IF(G155&gt;"",G155&amp;" / "&amp;G156,"")</f>
        <v>Wu Louis Moxuan / Hyttinen Iiro</v>
      </c>
      <c r="E161" s="85"/>
      <c r="F161" s="73">
        <v>1</v>
      </c>
      <c r="G161" s="73">
        <v>4</v>
      </c>
      <c r="H161" s="73">
        <v>6</v>
      </c>
      <c r="I161" s="73"/>
      <c r="J161" s="79"/>
      <c r="K161" s="80">
        <f>IF(ISBLANK(F161),"",COUNTIF(F161:J161,"&gt;=0"))</f>
        <v>3</v>
      </c>
      <c r="L161" s="81">
        <f>IF(ISBLANK(F161),"",IF(LEFT(F161)="-",1,0)+IF(LEFT(G161)="-",1,0)+IF(LEFT(H161)="-",1,0)+IF(LEFT(I161)="-",1,0)+IF(LEFT(J161)="-",1,0))</f>
        <v>0</v>
      </c>
      <c r="M161" s="82">
        <f t="shared" si="6"/>
        <v>1</v>
      </c>
      <c r="N161" s="83">
        <f t="shared" si="6"/>
      </c>
    </row>
    <row r="162" spans="2:14" ht="15">
      <c r="B162" s="70" t="s">
        <v>323</v>
      </c>
      <c r="C162" s="174" t="str">
        <f>IF(C152&gt;"",C152&amp;" - "&amp;G153,"")</f>
        <v>Siven Pyry - Hyttinen Iiro</v>
      </c>
      <c r="D162" s="174"/>
      <c r="E162" s="72"/>
      <c r="F162" s="73">
        <v>1</v>
      </c>
      <c r="G162" s="73">
        <v>2</v>
      </c>
      <c r="H162" s="73">
        <v>4</v>
      </c>
      <c r="I162" s="73"/>
      <c r="J162" s="79"/>
      <c r="K162" s="80">
        <f>IF(ISBLANK(F162),"",COUNTIF(F162:J162,"&gt;=0"))</f>
        <v>3</v>
      </c>
      <c r="L162" s="81">
        <f>IF(ISBLANK(F162),"",IF(LEFT(F162)="-",1,0)+IF(LEFT(G162)="-",1,0)+IF(LEFT(H162)="-",1,0)+IF(LEFT(I162)="-",1,0)+IF(LEFT(J162)="-",1,0))</f>
        <v>0</v>
      </c>
      <c r="M162" s="82">
        <f t="shared" si="6"/>
        <v>1</v>
      </c>
      <c r="N162" s="83">
        <f t="shared" si="6"/>
      </c>
    </row>
    <row r="163" spans="2:14" ht="15.75" thickBot="1">
      <c r="B163" s="70" t="s">
        <v>324</v>
      </c>
      <c r="C163" s="174" t="str">
        <f>IF(C153&gt;"",C153&amp;" - "&amp;G152,"")</f>
        <v>Raudaskoski Tuukka - Wu Louis Moxuan</v>
      </c>
      <c r="D163" s="174"/>
      <c r="E163" s="72"/>
      <c r="F163" s="73"/>
      <c r="G163" s="73"/>
      <c r="H163" s="73"/>
      <c r="I163" s="73"/>
      <c r="J163" s="79"/>
      <c r="K163" s="86">
        <f>IF(ISBLANK(F163),"",COUNTIF(F163:J163,"&gt;=0"))</f>
      </c>
      <c r="L163" s="87">
        <f>IF(ISBLANK(F163),"",IF(LEFT(F163)="-",1,0)+IF(LEFT(G163)="-",1,0)+IF(LEFT(H163)="-",1,0)+IF(LEFT(I163)="-",1,0)+IF(LEFT(J163)="-",1,0))</f>
      </c>
      <c r="M163" s="88">
        <f t="shared" si="6"/>
      </c>
      <c r="N163" s="89">
        <f t="shared" si="6"/>
      </c>
    </row>
    <row r="164" spans="2:14" ht="19.5" thickBot="1">
      <c r="B164" s="90"/>
      <c r="C164" s="91"/>
      <c r="D164" s="91"/>
      <c r="E164" s="91"/>
      <c r="F164" s="92"/>
      <c r="G164" s="92"/>
      <c r="H164" s="93"/>
      <c r="I164" s="175" t="s">
        <v>325</v>
      </c>
      <c r="J164" s="175"/>
      <c r="K164" s="94">
        <f>COUNTIF(K159:K163,"=3")</f>
        <v>3</v>
      </c>
      <c r="L164" s="95">
        <f>COUNTIF(L159:L163,"=3")</f>
        <v>1</v>
      </c>
      <c r="M164" s="96">
        <f>SUM(M159:M163)</f>
        <v>3</v>
      </c>
      <c r="N164" s="97">
        <f>SUM(N159:N163)</f>
        <v>1</v>
      </c>
    </row>
    <row r="165" spans="2:14" ht="15">
      <c r="B165" s="98" t="s">
        <v>326</v>
      </c>
      <c r="C165" s="91"/>
      <c r="D165" s="91"/>
      <c r="E165" s="91"/>
      <c r="F165" s="91"/>
      <c r="G165" s="91"/>
      <c r="H165" s="91"/>
      <c r="I165" s="91"/>
      <c r="J165" s="91"/>
      <c r="K165" s="42"/>
      <c r="L165" s="42"/>
      <c r="M165" s="42"/>
      <c r="N165" s="54"/>
    </row>
    <row r="166" spans="2:14" ht="15">
      <c r="B166" s="99" t="s">
        <v>327</v>
      </c>
      <c r="C166" s="100"/>
      <c r="D166" s="101" t="s">
        <v>328</v>
      </c>
      <c r="E166" s="100"/>
      <c r="F166" s="101" t="s">
        <v>32</v>
      </c>
      <c r="G166" s="101"/>
      <c r="H166" s="102"/>
      <c r="I166" s="42"/>
      <c r="J166" s="176" t="s">
        <v>329</v>
      </c>
      <c r="K166" s="176"/>
      <c r="L166" s="176"/>
      <c r="M166" s="176"/>
      <c r="N166" s="177"/>
    </row>
    <row r="167" spans="2:14" ht="21.75" thickBot="1">
      <c r="B167" s="178"/>
      <c r="C167" s="179"/>
      <c r="D167" s="179"/>
      <c r="E167" s="103"/>
      <c r="F167" s="179"/>
      <c r="G167" s="179"/>
      <c r="H167" s="179"/>
      <c r="I167" s="179"/>
      <c r="J167" s="180" t="str">
        <f>IF(M164=3,C151,IF(N164=3,G151,""))</f>
        <v>YPTS</v>
      </c>
      <c r="K167" s="180"/>
      <c r="L167" s="180"/>
      <c r="M167" s="180"/>
      <c r="N167" s="181"/>
    </row>
    <row r="168" spans="2:14" ht="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6"/>
    </row>
    <row r="170" spans="2:14" ht="15">
      <c r="B170" s="43"/>
      <c r="C170" s="44"/>
      <c r="D170" s="44"/>
      <c r="E170" s="44"/>
      <c r="F170" s="45"/>
      <c r="G170" s="46" t="s">
        <v>297</v>
      </c>
      <c r="H170" s="47"/>
      <c r="I170" s="162" t="s">
        <v>0</v>
      </c>
      <c r="J170" s="162"/>
      <c r="K170" s="162"/>
      <c r="L170" s="162"/>
      <c r="M170" s="162"/>
      <c r="N170" s="163"/>
    </row>
    <row r="171" spans="2:14" ht="15">
      <c r="B171" s="48"/>
      <c r="C171" s="49" t="s">
        <v>298</v>
      </c>
      <c r="D171" s="49"/>
      <c r="E171" s="42"/>
      <c r="F171" s="50"/>
      <c r="G171" s="46" t="s">
        <v>299</v>
      </c>
      <c r="H171" s="51"/>
      <c r="I171" s="162" t="s">
        <v>25</v>
      </c>
      <c r="J171" s="162"/>
      <c r="K171" s="162"/>
      <c r="L171" s="162"/>
      <c r="M171" s="162"/>
      <c r="N171" s="163"/>
    </row>
    <row r="172" spans="2:14" ht="15.75">
      <c r="B172" s="48"/>
      <c r="C172" s="52" t="s">
        <v>300</v>
      </c>
      <c r="D172" s="52"/>
      <c r="E172" s="42"/>
      <c r="F172" s="50"/>
      <c r="G172" s="46" t="s">
        <v>301</v>
      </c>
      <c r="H172" s="51"/>
      <c r="I172" s="162" t="s">
        <v>1</v>
      </c>
      <c r="J172" s="162"/>
      <c r="K172" s="162"/>
      <c r="L172" s="162"/>
      <c r="M172" s="162"/>
      <c r="N172" s="163"/>
    </row>
    <row r="173" spans="2:14" ht="15.75">
      <c r="B173" s="48"/>
      <c r="C173" s="42" t="s">
        <v>302</v>
      </c>
      <c r="D173" s="52"/>
      <c r="E173" s="42"/>
      <c r="F173" s="50"/>
      <c r="G173" s="46" t="s">
        <v>303</v>
      </c>
      <c r="H173" s="51"/>
      <c r="I173" s="162">
        <v>45066</v>
      </c>
      <c r="J173" s="162"/>
      <c r="K173" s="162"/>
      <c r="L173" s="162"/>
      <c r="M173" s="162"/>
      <c r="N173" s="163"/>
    </row>
    <row r="174" spans="2:14" ht="15.75" thickBot="1">
      <c r="B174" s="48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54"/>
    </row>
    <row r="175" spans="2:14" ht="15">
      <c r="B175" s="55" t="s">
        <v>304</v>
      </c>
      <c r="C175" s="164" t="s">
        <v>18</v>
      </c>
      <c r="D175" s="164"/>
      <c r="E175" s="56"/>
      <c r="F175" s="57" t="s">
        <v>306</v>
      </c>
      <c r="G175" s="164" t="s">
        <v>21</v>
      </c>
      <c r="H175" s="164"/>
      <c r="I175" s="164"/>
      <c r="J175" s="164"/>
      <c r="K175" s="164"/>
      <c r="L175" s="164"/>
      <c r="M175" s="164"/>
      <c r="N175" s="165"/>
    </row>
    <row r="176" spans="2:14" ht="15">
      <c r="B176" s="58" t="s">
        <v>307</v>
      </c>
      <c r="C176" s="166" t="s">
        <v>346</v>
      </c>
      <c r="D176" s="166"/>
      <c r="E176" s="59"/>
      <c r="F176" s="60" t="s">
        <v>309</v>
      </c>
      <c r="G176" s="166" t="s">
        <v>352</v>
      </c>
      <c r="H176" s="166"/>
      <c r="I176" s="166"/>
      <c r="J176" s="166"/>
      <c r="K176" s="166"/>
      <c r="L176" s="166"/>
      <c r="M176" s="166"/>
      <c r="N176" s="167"/>
    </row>
    <row r="177" spans="2:14" ht="15">
      <c r="B177" s="58" t="s">
        <v>311</v>
      </c>
      <c r="C177" s="166" t="s">
        <v>344</v>
      </c>
      <c r="D177" s="166"/>
      <c r="E177" s="59"/>
      <c r="F177" s="60" t="s">
        <v>313</v>
      </c>
      <c r="G177" s="166" t="s">
        <v>348</v>
      </c>
      <c r="H177" s="166"/>
      <c r="I177" s="166"/>
      <c r="J177" s="166"/>
      <c r="K177" s="166"/>
      <c r="L177" s="166"/>
      <c r="M177" s="166"/>
      <c r="N177" s="167"/>
    </row>
    <row r="178" spans="2:14" ht="15">
      <c r="B178" s="168" t="s">
        <v>315</v>
      </c>
      <c r="C178" s="169"/>
      <c r="D178" s="169"/>
      <c r="E178" s="61"/>
      <c r="F178" s="169" t="s">
        <v>315</v>
      </c>
      <c r="G178" s="169"/>
      <c r="H178" s="169"/>
      <c r="I178" s="169"/>
      <c r="J178" s="169"/>
      <c r="K178" s="169"/>
      <c r="L178" s="169"/>
      <c r="M178" s="169"/>
      <c r="N178" s="170"/>
    </row>
    <row r="179" spans="2:14" ht="15">
      <c r="B179" s="62" t="s">
        <v>316</v>
      </c>
      <c r="C179" s="166" t="s">
        <v>346</v>
      </c>
      <c r="D179" s="166"/>
      <c r="E179" s="59"/>
      <c r="F179" s="63" t="s">
        <v>316</v>
      </c>
      <c r="G179" s="166" t="s">
        <v>352</v>
      </c>
      <c r="H179" s="166"/>
      <c r="I179" s="166"/>
      <c r="J179" s="166"/>
      <c r="K179" s="166"/>
      <c r="L179" s="166"/>
      <c r="M179" s="166"/>
      <c r="N179" s="167"/>
    </row>
    <row r="180" spans="2:14" ht="15.75" thickBot="1">
      <c r="B180" s="64" t="s">
        <v>316</v>
      </c>
      <c r="C180" s="166" t="s">
        <v>344</v>
      </c>
      <c r="D180" s="166"/>
      <c r="E180" s="65"/>
      <c r="F180" s="66" t="s">
        <v>316</v>
      </c>
      <c r="G180" s="166" t="s">
        <v>348</v>
      </c>
      <c r="H180" s="166"/>
      <c r="I180" s="166"/>
      <c r="J180" s="166"/>
      <c r="K180" s="166"/>
      <c r="L180" s="166"/>
      <c r="M180" s="166"/>
      <c r="N180" s="167"/>
    </row>
    <row r="181" spans="2:14" ht="15">
      <c r="B181" s="48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54"/>
    </row>
    <row r="182" spans="2:14" ht="15.75" thickBot="1">
      <c r="B182" s="67" t="s">
        <v>317</v>
      </c>
      <c r="C182" s="42"/>
      <c r="D182" s="42"/>
      <c r="E182" s="42"/>
      <c r="F182" s="68">
        <v>1</v>
      </c>
      <c r="G182" s="68">
        <v>2</v>
      </c>
      <c r="H182" s="68">
        <v>3</v>
      </c>
      <c r="I182" s="68">
        <v>4</v>
      </c>
      <c r="J182" s="68">
        <v>5</v>
      </c>
      <c r="K182" s="173" t="s">
        <v>7</v>
      </c>
      <c r="L182" s="173"/>
      <c r="M182" s="68" t="s">
        <v>318</v>
      </c>
      <c r="N182" s="69" t="s">
        <v>319</v>
      </c>
    </row>
    <row r="183" spans="2:14" ht="15">
      <c r="B183" s="70" t="s">
        <v>320</v>
      </c>
      <c r="C183" s="174" t="str">
        <f>IF(C176&gt;"",C176&amp;" - "&amp;G176,"")</f>
        <v>Leppänen Konsta - Ylinen Aki</v>
      </c>
      <c r="D183" s="174"/>
      <c r="E183" s="72"/>
      <c r="F183" s="73">
        <v>10</v>
      </c>
      <c r="G183" s="73">
        <v>1</v>
      </c>
      <c r="H183" s="73">
        <v>8</v>
      </c>
      <c r="I183" s="73"/>
      <c r="J183" s="74"/>
      <c r="K183" s="75">
        <f>IF(ISBLANK(F183),"",COUNTIF(F183:J183,"&gt;=0"))</f>
        <v>3</v>
      </c>
      <c r="L183" s="76">
        <f>IF(ISBLANK(F183),"",IF(LEFT(F183)="-",1,0)+IF(LEFT(G183)="-",1,0)+IF(LEFT(H183)="-",1,0)+IF(LEFT(I183)="-",1,0)+IF(LEFT(J183)="-",1,0))</f>
        <v>0</v>
      </c>
      <c r="M183" s="77">
        <f aca="true" t="shared" si="7" ref="M183:N187">IF(K183=3,1,"")</f>
        <v>1</v>
      </c>
      <c r="N183" s="78">
        <f t="shared" si="7"/>
      </c>
    </row>
    <row r="184" spans="2:14" ht="15">
      <c r="B184" s="70" t="s">
        <v>321</v>
      </c>
      <c r="C184" s="174" t="str">
        <f>IF(C177&gt;"",C177&amp;" - "&amp;G177,"")</f>
        <v>Hämäläinen Niko - Moilanen Olavi</v>
      </c>
      <c r="D184" s="174"/>
      <c r="E184" s="72"/>
      <c r="F184" s="73">
        <v>11</v>
      </c>
      <c r="G184" s="73">
        <v>-4</v>
      </c>
      <c r="H184" s="73">
        <v>7</v>
      </c>
      <c r="I184" s="73">
        <v>11</v>
      </c>
      <c r="J184" s="79"/>
      <c r="K184" s="80">
        <f>IF(ISBLANK(F184),"",COUNTIF(F184:J184,"&gt;=0"))</f>
        <v>3</v>
      </c>
      <c r="L184" s="81">
        <f>IF(ISBLANK(F184),"",IF(LEFT(F184)="-",1,0)+IF(LEFT(G184)="-",1,0)+IF(LEFT(H184)="-",1,0)+IF(LEFT(I184)="-",1,0)+IF(LEFT(J184)="-",1,0))</f>
        <v>1</v>
      </c>
      <c r="M184" s="82">
        <f t="shared" si="7"/>
        <v>1</v>
      </c>
      <c r="N184" s="83">
        <f t="shared" si="7"/>
      </c>
    </row>
    <row r="185" spans="2:14" ht="15">
      <c r="B185" s="84" t="s">
        <v>322</v>
      </c>
      <c r="C185" s="71" t="str">
        <f>IF(C179&gt;"",C179&amp;" / "&amp;C180,"")</f>
        <v>Leppänen Konsta / Hämäläinen Niko</v>
      </c>
      <c r="D185" s="71" t="str">
        <f>IF(G179&gt;"",G179&amp;" / "&amp;G180,"")</f>
        <v>Ylinen Aki / Moilanen Olavi</v>
      </c>
      <c r="E185" s="85"/>
      <c r="F185" s="73">
        <v>-9</v>
      </c>
      <c r="G185" s="73">
        <v>11</v>
      </c>
      <c r="H185" s="73">
        <v>-2</v>
      </c>
      <c r="I185" s="73">
        <v>8</v>
      </c>
      <c r="J185" s="79">
        <v>7</v>
      </c>
      <c r="K185" s="80">
        <f>IF(ISBLANK(F185),"",COUNTIF(F185:J185,"&gt;=0"))</f>
        <v>3</v>
      </c>
      <c r="L185" s="81">
        <f>IF(ISBLANK(F185),"",IF(LEFT(F185)="-",1,0)+IF(LEFT(G185)="-",1,0)+IF(LEFT(H185)="-",1,0)+IF(LEFT(I185)="-",1,0)+IF(LEFT(J185)="-",1,0))</f>
        <v>2</v>
      </c>
      <c r="M185" s="82">
        <f t="shared" si="7"/>
        <v>1</v>
      </c>
      <c r="N185" s="83">
        <f t="shared" si="7"/>
      </c>
    </row>
    <row r="186" spans="2:14" ht="15">
      <c r="B186" s="70" t="s">
        <v>323</v>
      </c>
      <c r="C186" s="174" t="str">
        <f>IF(C176&gt;"",C176&amp;" - "&amp;G177,"")</f>
        <v>Leppänen Konsta - Moilanen Olavi</v>
      </c>
      <c r="D186" s="174"/>
      <c r="E186" s="72"/>
      <c r="F186" s="73"/>
      <c r="G186" s="73"/>
      <c r="H186" s="73"/>
      <c r="I186" s="73"/>
      <c r="J186" s="79"/>
      <c r="K186" s="80">
        <f>IF(ISBLANK(F186),"",COUNTIF(F186:J186,"&gt;=0"))</f>
      </c>
      <c r="L186" s="81">
        <f>IF(ISBLANK(F186),"",IF(LEFT(F186)="-",1,0)+IF(LEFT(G186)="-",1,0)+IF(LEFT(H186)="-",1,0)+IF(LEFT(I186)="-",1,0)+IF(LEFT(J186)="-",1,0))</f>
      </c>
      <c r="M186" s="82">
        <f t="shared" si="7"/>
      </c>
      <c r="N186" s="83">
        <f t="shared" si="7"/>
      </c>
    </row>
    <row r="187" spans="2:14" ht="15.75" thickBot="1">
      <c r="B187" s="70" t="s">
        <v>324</v>
      </c>
      <c r="C187" s="174" t="str">
        <f>IF(C177&gt;"",C177&amp;" - "&amp;G176,"")</f>
        <v>Hämäläinen Niko - Ylinen Aki</v>
      </c>
      <c r="D187" s="174"/>
      <c r="E187" s="72"/>
      <c r="F187" s="73"/>
      <c r="G187" s="73"/>
      <c r="H187" s="73"/>
      <c r="I187" s="73"/>
      <c r="J187" s="79"/>
      <c r="K187" s="86">
        <f>IF(ISBLANK(F187),"",COUNTIF(F187:J187,"&gt;=0"))</f>
      </c>
      <c r="L187" s="87">
        <f>IF(ISBLANK(F187),"",IF(LEFT(F187)="-",1,0)+IF(LEFT(G187)="-",1,0)+IF(LEFT(H187)="-",1,0)+IF(LEFT(I187)="-",1,0)+IF(LEFT(J187)="-",1,0))</f>
      </c>
      <c r="M187" s="88">
        <f t="shared" si="7"/>
      </c>
      <c r="N187" s="89">
        <f t="shared" si="7"/>
      </c>
    </row>
    <row r="188" spans="2:14" ht="19.5" thickBot="1">
      <c r="B188" s="90"/>
      <c r="C188" s="91"/>
      <c r="D188" s="91"/>
      <c r="E188" s="91"/>
      <c r="F188" s="92"/>
      <c r="G188" s="92"/>
      <c r="H188" s="93"/>
      <c r="I188" s="175" t="s">
        <v>325</v>
      </c>
      <c r="J188" s="175"/>
      <c r="K188" s="94">
        <f>COUNTIF(K183:K187,"=3")</f>
        <v>3</v>
      </c>
      <c r="L188" s="95">
        <f>COUNTIF(L183:L187,"=3")</f>
        <v>0</v>
      </c>
      <c r="M188" s="96">
        <f>SUM(M183:M187)</f>
        <v>3</v>
      </c>
      <c r="N188" s="97">
        <f>SUM(N183:N187)</f>
        <v>0</v>
      </c>
    </row>
    <row r="189" spans="2:14" ht="15">
      <c r="B189" s="98" t="s">
        <v>326</v>
      </c>
      <c r="C189" s="91"/>
      <c r="D189" s="91"/>
      <c r="E189" s="91"/>
      <c r="F189" s="91"/>
      <c r="G189" s="91"/>
      <c r="H189" s="91"/>
      <c r="I189" s="91"/>
      <c r="J189" s="91"/>
      <c r="K189" s="42"/>
      <c r="L189" s="42"/>
      <c r="M189" s="42"/>
      <c r="N189" s="54"/>
    </row>
    <row r="190" spans="2:14" ht="15">
      <c r="B190" s="99" t="s">
        <v>327</v>
      </c>
      <c r="C190" s="100"/>
      <c r="D190" s="101" t="s">
        <v>328</v>
      </c>
      <c r="E190" s="100"/>
      <c r="F190" s="101" t="s">
        <v>32</v>
      </c>
      <c r="G190" s="101"/>
      <c r="H190" s="102"/>
      <c r="I190" s="42"/>
      <c r="J190" s="176" t="s">
        <v>329</v>
      </c>
      <c r="K190" s="176"/>
      <c r="L190" s="176"/>
      <c r="M190" s="176"/>
      <c r="N190" s="177"/>
    </row>
    <row r="191" spans="2:14" ht="21.75" thickBot="1">
      <c r="B191" s="178"/>
      <c r="C191" s="179"/>
      <c r="D191" s="179"/>
      <c r="E191" s="103"/>
      <c r="F191" s="179"/>
      <c r="G191" s="179"/>
      <c r="H191" s="179"/>
      <c r="I191" s="179"/>
      <c r="J191" s="180" t="str">
        <f>IF(M188=3,C175,IF(N188=3,G175,""))</f>
        <v>KuPTS</v>
      </c>
      <c r="K191" s="180"/>
      <c r="L191" s="180"/>
      <c r="M191" s="180"/>
      <c r="N191" s="181"/>
    </row>
    <row r="192" spans="2:14" ht="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6"/>
    </row>
    <row r="194" spans="2:14" ht="15">
      <c r="B194" s="43"/>
      <c r="C194" s="44"/>
      <c r="D194" s="44"/>
      <c r="E194" s="44"/>
      <c r="F194" s="45"/>
      <c r="G194" s="46" t="s">
        <v>297</v>
      </c>
      <c r="H194" s="47"/>
      <c r="I194" s="162" t="s">
        <v>0</v>
      </c>
      <c r="J194" s="162"/>
      <c r="K194" s="162"/>
      <c r="L194" s="162"/>
      <c r="M194" s="162"/>
      <c r="N194" s="163"/>
    </row>
    <row r="195" spans="2:14" ht="15">
      <c r="B195" s="48"/>
      <c r="C195" s="49" t="s">
        <v>298</v>
      </c>
      <c r="D195" s="49"/>
      <c r="E195" s="42"/>
      <c r="F195" s="50"/>
      <c r="G195" s="46" t="s">
        <v>299</v>
      </c>
      <c r="H195" s="51"/>
      <c r="I195" s="162" t="s">
        <v>25</v>
      </c>
      <c r="J195" s="162"/>
      <c r="K195" s="162"/>
      <c r="L195" s="162"/>
      <c r="M195" s="162"/>
      <c r="N195" s="163"/>
    </row>
    <row r="196" spans="2:14" ht="15.75">
      <c r="B196" s="48"/>
      <c r="C196" s="52" t="s">
        <v>300</v>
      </c>
      <c r="D196" s="52"/>
      <c r="E196" s="42"/>
      <c r="F196" s="50"/>
      <c r="G196" s="46" t="s">
        <v>301</v>
      </c>
      <c r="H196" s="51"/>
      <c r="I196" s="162" t="s">
        <v>1</v>
      </c>
      <c r="J196" s="162"/>
      <c r="K196" s="162"/>
      <c r="L196" s="162"/>
      <c r="M196" s="162"/>
      <c r="N196" s="163"/>
    </row>
    <row r="197" spans="2:14" ht="15.75">
      <c r="B197" s="48"/>
      <c r="C197" s="42" t="s">
        <v>302</v>
      </c>
      <c r="D197" s="52"/>
      <c r="E197" s="42"/>
      <c r="F197" s="50"/>
      <c r="G197" s="46" t="s">
        <v>303</v>
      </c>
      <c r="H197" s="51"/>
      <c r="I197" s="162">
        <v>45066</v>
      </c>
      <c r="J197" s="162"/>
      <c r="K197" s="162"/>
      <c r="L197" s="162"/>
      <c r="M197" s="162"/>
      <c r="N197" s="163"/>
    </row>
    <row r="198" spans="2:14" ht="15.75" thickBot="1">
      <c r="B198" s="48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54"/>
    </row>
    <row r="199" spans="2:14" ht="15">
      <c r="B199" s="55" t="s">
        <v>304</v>
      </c>
      <c r="C199" s="164" t="s">
        <v>13</v>
      </c>
      <c r="D199" s="164"/>
      <c r="E199" s="56"/>
      <c r="F199" s="57" t="s">
        <v>306</v>
      </c>
      <c r="G199" s="164" t="s">
        <v>18</v>
      </c>
      <c r="H199" s="164"/>
      <c r="I199" s="164"/>
      <c r="J199" s="164"/>
      <c r="K199" s="164"/>
      <c r="L199" s="164"/>
      <c r="M199" s="164"/>
      <c r="N199" s="165"/>
    </row>
    <row r="200" spans="2:14" ht="15">
      <c r="B200" s="58" t="s">
        <v>307</v>
      </c>
      <c r="C200" s="166" t="s">
        <v>347</v>
      </c>
      <c r="D200" s="166"/>
      <c r="E200" s="59"/>
      <c r="F200" s="60" t="s">
        <v>309</v>
      </c>
      <c r="G200" s="166" t="s">
        <v>346</v>
      </c>
      <c r="H200" s="166"/>
      <c r="I200" s="166"/>
      <c r="J200" s="166"/>
      <c r="K200" s="166"/>
      <c r="L200" s="166"/>
      <c r="M200" s="166"/>
      <c r="N200" s="167"/>
    </row>
    <row r="201" spans="2:14" ht="15">
      <c r="B201" s="58" t="s">
        <v>311</v>
      </c>
      <c r="C201" s="166" t="s">
        <v>349</v>
      </c>
      <c r="D201" s="166"/>
      <c r="E201" s="59"/>
      <c r="F201" s="60" t="s">
        <v>313</v>
      </c>
      <c r="G201" s="166" t="s">
        <v>344</v>
      </c>
      <c r="H201" s="166"/>
      <c r="I201" s="166"/>
      <c r="J201" s="166"/>
      <c r="K201" s="166"/>
      <c r="L201" s="166"/>
      <c r="M201" s="166"/>
      <c r="N201" s="167"/>
    </row>
    <row r="202" spans="2:14" ht="15">
      <c r="B202" s="168" t="s">
        <v>315</v>
      </c>
      <c r="C202" s="169"/>
      <c r="D202" s="169"/>
      <c r="E202" s="61"/>
      <c r="F202" s="169" t="s">
        <v>315</v>
      </c>
      <c r="G202" s="169"/>
      <c r="H202" s="169"/>
      <c r="I202" s="169"/>
      <c r="J202" s="169"/>
      <c r="K202" s="169"/>
      <c r="L202" s="169"/>
      <c r="M202" s="169"/>
      <c r="N202" s="170"/>
    </row>
    <row r="203" spans="2:14" ht="15">
      <c r="B203" s="62" t="s">
        <v>316</v>
      </c>
      <c r="C203" s="166" t="s">
        <v>347</v>
      </c>
      <c r="D203" s="166"/>
      <c r="E203" s="59"/>
      <c r="F203" s="63" t="s">
        <v>316</v>
      </c>
      <c r="G203" s="166" t="s">
        <v>346</v>
      </c>
      <c r="H203" s="166"/>
      <c r="I203" s="166"/>
      <c r="J203" s="166"/>
      <c r="K203" s="166"/>
      <c r="L203" s="166"/>
      <c r="M203" s="166"/>
      <c r="N203" s="167"/>
    </row>
    <row r="204" spans="2:14" ht="15.75" thickBot="1">
      <c r="B204" s="64" t="s">
        <v>316</v>
      </c>
      <c r="C204" s="166" t="s">
        <v>349</v>
      </c>
      <c r="D204" s="166"/>
      <c r="E204" s="65"/>
      <c r="F204" s="66" t="s">
        <v>316</v>
      </c>
      <c r="G204" s="166" t="s">
        <v>344</v>
      </c>
      <c r="H204" s="166"/>
      <c r="I204" s="166"/>
      <c r="J204" s="166"/>
      <c r="K204" s="166"/>
      <c r="L204" s="166"/>
      <c r="M204" s="166"/>
      <c r="N204" s="167"/>
    </row>
    <row r="205" spans="2:14" ht="15">
      <c r="B205" s="48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54"/>
    </row>
    <row r="206" spans="2:14" ht="15.75" thickBot="1">
      <c r="B206" s="67" t="s">
        <v>317</v>
      </c>
      <c r="C206" s="42"/>
      <c r="D206" s="42"/>
      <c r="E206" s="42"/>
      <c r="F206" s="68">
        <v>1</v>
      </c>
      <c r="G206" s="68">
        <v>2</v>
      </c>
      <c r="H206" s="68">
        <v>3</v>
      </c>
      <c r="I206" s="68">
        <v>4</v>
      </c>
      <c r="J206" s="68">
        <v>5</v>
      </c>
      <c r="K206" s="173" t="s">
        <v>7</v>
      </c>
      <c r="L206" s="173"/>
      <c r="M206" s="68" t="s">
        <v>318</v>
      </c>
      <c r="N206" s="69" t="s">
        <v>319</v>
      </c>
    </row>
    <row r="207" spans="2:14" ht="15">
      <c r="B207" s="70" t="s">
        <v>320</v>
      </c>
      <c r="C207" s="174" t="str">
        <f>IF(C200&gt;"",C200&amp;" - "&amp;G200,"")</f>
        <v>Siven Pyry - Leppänen Konsta</v>
      </c>
      <c r="D207" s="174"/>
      <c r="E207" s="72"/>
      <c r="F207" s="73">
        <v>6</v>
      </c>
      <c r="G207" s="73">
        <v>4</v>
      </c>
      <c r="H207" s="73">
        <v>8</v>
      </c>
      <c r="I207" s="73"/>
      <c r="J207" s="74"/>
      <c r="K207" s="75">
        <f>IF(ISBLANK(F207),"",COUNTIF(F207:J207,"&gt;=0"))</f>
        <v>3</v>
      </c>
      <c r="L207" s="76">
        <f>IF(ISBLANK(F207),"",IF(LEFT(F207)="-",1,0)+IF(LEFT(G207)="-",1,0)+IF(LEFT(H207)="-",1,0)+IF(LEFT(I207)="-",1,0)+IF(LEFT(J207)="-",1,0))</f>
        <v>0</v>
      </c>
      <c r="M207" s="77">
        <f aca="true" t="shared" si="8" ref="M207:N211">IF(K207=3,1,"")</f>
        <v>1</v>
      </c>
      <c r="N207" s="78">
        <f t="shared" si="8"/>
      </c>
    </row>
    <row r="208" spans="2:14" ht="15">
      <c r="B208" s="70" t="s">
        <v>321</v>
      </c>
      <c r="C208" s="174" t="str">
        <f>IF(C201&gt;"",C201&amp;" - "&amp;G201,"")</f>
        <v>Raudaskoski Tuukka - Hämäläinen Niko</v>
      </c>
      <c r="D208" s="174"/>
      <c r="E208" s="72"/>
      <c r="F208" s="73">
        <v>-1</v>
      </c>
      <c r="G208" s="73">
        <v>-9</v>
      </c>
      <c r="H208" s="73">
        <v>-6</v>
      </c>
      <c r="I208" s="73"/>
      <c r="J208" s="79"/>
      <c r="K208" s="80">
        <f>IF(ISBLANK(F208),"",COUNTIF(F208:J208,"&gt;=0"))</f>
        <v>0</v>
      </c>
      <c r="L208" s="81">
        <f>IF(ISBLANK(F208),"",IF(LEFT(F208)="-",1,0)+IF(LEFT(G208)="-",1,0)+IF(LEFT(H208)="-",1,0)+IF(LEFT(I208)="-",1,0)+IF(LEFT(J208)="-",1,0))</f>
        <v>3</v>
      </c>
      <c r="M208" s="82">
        <f t="shared" si="8"/>
      </c>
      <c r="N208" s="83">
        <f t="shared" si="8"/>
        <v>1</v>
      </c>
    </row>
    <row r="209" spans="2:14" ht="15">
      <c r="B209" s="84" t="s">
        <v>322</v>
      </c>
      <c r="C209" s="71" t="str">
        <f>IF(C203&gt;"",C203&amp;" / "&amp;C204,"")</f>
        <v>Siven Pyry / Raudaskoski Tuukka</v>
      </c>
      <c r="D209" s="71" t="str">
        <f>IF(G203&gt;"",G203&amp;" / "&amp;G204,"")</f>
        <v>Leppänen Konsta / Hämäläinen Niko</v>
      </c>
      <c r="E209" s="85"/>
      <c r="F209" s="73">
        <v>-6</v>
      </c>
      <c r="G209" s="73">
        <v>5</v>
      </c>
      <c r="H209" s="73">
        <v>-11</v>
      </c>
      <c r="I209" s="73">
        <v>-8</v>
      </c>
      <c r="J209" s="79"/>
      <c r="K209" s="80">
        <f>IF(ISBLANK(F209),"",COUNTIF(F209:J209,"&gt;=0"))</f>
        <v>1</v>
      </c>
      <c r="L209" s="81">
        <f>IF(ISBLANK(F209),"",IF(LEFT(F209)="-",1,0)+IF(LEFT(G209)="-",1,0)+IF(LEFT(H209)="-",1,0)+IF(LEFT(I209)="-",1,0)+IF(LEFT(J209)="-",1,0))</f>
        <v>3</v>
      </c>
      <c r="M209" s="82">
        <f t="shared" si="8"/>
      </c>
      <c r="N209" s="83">
        <f t="shared" si="8"/>
        <v>1</v>
      </c>
    </row>
    <row r="210" spans="2:14" ht="15">
      <c r="B210" s="70" t="s">
        <v>323</v>
      </c>
      <c r="C210" s="174" t="str">
        <f>IF(C200&gt;"",C200&amp;" - "&amp;G201,"")</f>
        <v>Siven Pyry - Hämäläinen Niko</v>
      </c>
      <c r="D210" s="174"/>
      <c r="E210" s="72"/>
      <c r="F210" s="73">
        <v>9</v>
      </c>
      <c r="G210" s="73">
        <v>6</v>
      </c>
      <c r="H210" s="73">
        <v>3</v>
      </c>
      <c r="I210" s="73"/>
      <c r="J210" s="79"/>
      <c r="K210" s="80">
        <f>IF(ISBLANK(F210),"",COUNTIF(F210:J210,"&gt;=0"))</f>
        <v>3</v>
      </c>
      <c r="L210" s="81">
        <f>IF(ISBLANK(F210),"",IF(LEFT(F210)="-",1,0)+IF(LEFT(G210)="-",1,0)+IF(LEFT(H210)="-",1,0)+IF(LEFT(I210)="-",1,0)+IF(LEFT(J210)="-",1,0))</f>
        <v>0</v>
      </c>
      <c r="M210" s="82">
        <f t="shared" si="8"/>
        <v>1</v>
      </c>
      <c r="N210" s="83">
        <f t="shared" si="8"/>
      </c>
    </row>
    <row r="211" spans="2:14" ht="15.75" thickBot="1">
      <c r="B211" s="70" t="s">
        <v>324</v>
      </c>
      <c r="C211" s="174" t="str">
        <f>IF(C201&gt;"",C201&amp;" - "&amp;G200,"")</f>
        <v>Raudaskoski Tuukka - Leppänen Konsta</v>
      </c>
      <c r="D211" s="174"/>
      <c r="E211" s="72"/>
      <c r="F211" s="73">
        <v>-5</v>
      </c>
      <c r="G211" s="73">
        <v>-4</v>
      </c>
      <c r="H211" s="73">
        <v>-2</v>
      </c>
      <c r="I211" s="73"/>
      <c r="J211" s="79"/>
      <c r="K211" s="86">
        <f>IF(ISBLANK(F211),"",COUNTIF(F211:J211,"&gt;=0"))</f>
        <v>0</v>
      </c>
      <c r="L211" s="87">
        <f>IF(ISBLANK(F211),"",IF(LEFT(F211)="-",1,0)+IF(LEFT(G211)="-",1,0)+IF(LEFT(H211)="-",1,0)+IF(LEFT(I211)="-",1,0)+IF(LEFT(J211)="-",1,0))</f>
        <v>3</v>
      </c>
      <c r="M211" s="88">
        <f t="shared" si="8"/>
      </c>
      <c r="N211" s="89">
        <f t="shared" si="8"/>
        <v>1</v>
      </c>
    </row>
    <row r="212" spans="2:14" ht="19.5" thickBot="1">
      <c r="B212" s="90"/>
      <c r="C212" s="91"/>
      <c r="D212" s="91"/>
      <c r="E212" s="91"/>
      <c r="F212" s="92"/>
      <c r="G212" s="92"/>
      <c r="H212" s="93"/>
      <c r="I212" s="175" t="s">
        <v>325</v>
      </c>
      <c r="J212" s="175"/>
      <c r="K212" s="94">
        <f>COUNTIF(K207:K211,"=3")</f>
        <v>2</v>
      </c>
      <c r="L212" s="95">
        <f>COUNTIF(L207:L211,"=3")</f>
        <v>3</v>
      </c>
      <c r="M212" s="96">
        <f>SUM(M207:M211)</f>
        <v>2</v>
      </c>
      <c r="N212" s="97">
        <f>SUM(N207:N211)</f>
        <v>3</v>
      </c>
    </row>
    <row r="213" spans="2:14" ht="15">
      <c r="B213" s="98" t="s">
        <v>326</v>
      </c>
      <c r="C213" s="91"/>
      <c r="D213" s="91"/>
      <c r="E213" s="91"/>
      <c r="F213" s="91"/>
      <c r="G213" s="91"/>
      <c r="H213" s="91"/>
      <c r="I213" s="91"/>
      <c r="J213" s="91"/>
      <c r="K213" s="42"/>
      <c r="L213" s="42"/>
      <c r="M213" s="42"/>
      <c r="N213" s="54"/>
    </row>
    <row r="214" spans="2:14" ht="15">
      <c r="B214" s="99" t="s">
        <v>327</v>
      </c>
      <c r="C214" s="100"/>
      <c r="D214" s="101" t="s">
        <v>328</v>
      </c>
      <c r="E214" s="100"/>
      <c r="F214" s="101" t="s">
        <v>32</v>
      </c>
      <c r="G214" s="101"/>
      <c r="H214" s="102"/>
      <c r="I214" s="42"/>
      <c r="J214" s="176" t="s">
        <v>329</v>
      </c>
      <c r="K214" s="176"/>
      <c r="L214" s="176"/>
      <c r="M214" s="176"/>
      <c r="N214" s="177"/>
    </row>
    <row r="215" spans="2:14" ht="21.75" thickBot="1">
      <c r="B215" s="178"/>
      <c r="C215" s="179"/>
      <c r="D215" s="179"/>
      <c r="E215" s="103"/>
      <c r="F215" s="179"/>
      <c r="G215" s="179"/>
      <c r="H215" s="179"/>
      <c r="I215" s="179"/>
      <c r="J215" s="180" t="str">
        <f>IF(M212=3,C199,IF(N212=3,G199,""))</f>
        <v>KuPTS</v>
      </c>
      <c r="K215" s="180"/>
      <c r="L215" s="180"/>
      <c r="M215" s="180"/>
      <c r="N215" s="181"/>
    </row>
    <row r="216" spans="2:14" ht="15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6"/>
    </row>
    <row r="218" spans="2:14" ht="15">
      <c r="B218" s="43"/>
      <c r="C218" s="44"/>
      <c r="D218" s="44"/>
      <c r="E218" s="44"/>
      <c r="F218" s="45"/>
      <c r="G218" s="46" t="s">
        <v>297</v>
      </c>
      <c r="H218" s="47"/>
      <c r="I218" s="162" t="s">
        <v>0</v>
      </c>
      <c r="J218" s="162"/>
      <c r="K218" s="162"/>
      <c r="L218" s="162"/>
      <c r="M218" s="162"/>
      <c r="N218" s="163"/>
    </row>
    <row r="219" spans="2:14" ht="15">
      <c r="B219" s="48"/>
      <c r="C219" s="49" t="s">
        <v>298</v>
      </c>
      <c r="D219" s="49"/>
      <c r="E219" s="42"/>
      <c r="F219" s="50"/>
      <c r="G219" s="46" t="s">
        <v>299</v>
      </c>
      <c r="H219" s="51"/>
      <c r="I219" s="162" t="s">
        <v>25</v>
      </c>
      <c r="J219" s="162"/>
      <c r="K219" s="162"/>
      <c r="L219" s="162"/>
      <c r="M219" s="162"/>
      <c r="N219" s="163"/>
    </row>
    <row r="220" spans="2:14" ht="15.75">
      <c r="B220" s="48"/>
      <c r="C220" s="52" t="s">
        <v>300</v>
      </c>
      <c r="D220" s="52"/>
      <c r="E220" s="42"/>
      <c r="F220" s="50"/>
      <c r="G220" s="46" t="s">
        <v>301</v>
      </c>
      <c r="H220" s="51"/>
      <c r="I220" s="162" t="s">
        <v>1</v>
      </c>
      <c r="J220" s="162"/>
      <c r="K220" s="162"/>
      <c r="L220" s="162"/>
      <c r="M220" s="162"/>
      <c r="N220" s="163"/>
    </row>
    <row r="221" spans="2:14" ht="15.75">
      <c r="B221" s="48"/>
      <c r="C221" s="42" t="s">
        <v>302</v>
      </c>
      <c r="D221" s="52"/>
      <c r="E221" s="42"/>
      <c r="F221" s="50"/>
      <c r="G221" s="46" t="s">
        <v>303</v>
      </c>
      <c r="H221" s="51"/>
      <c r="I221" s="162">
        <v>45066</v>
      </c>
      <c r="J221" s="162"/>
      <c r="K221" s="162"/>
      <c r="L221" s="162"/>
      <c r="M221" s="162"/>
      <c r="N221" s="163"/>
    </row>
    <row r="222" spans="2:14" ht="15.75" thickBot="1">
      <c r="B222" s="48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54"/>
    </row>
    <row r="223" spans="2:14" ht="15">
      <c r="B223" s="55" t="s">
        <v>304</v>
      </c>
      <c r="C223" s="164" t="s">
        <v>44</v>
      </c>
      <c r="D223" s="164"/>
      <c r="E223" s="56"/>
      <c r="F223" s="57" t="s">
        <v>306</v>
      </c>
      <c r="G223" s="164" t="s">
        <v>305</v>
      </c>
      <c r="H223" s="164"/>
      <c r="I223" s="164"/>
      <c r="J223" s="164"/>
      <c r="K223" s="164"/>
      <c r="L223" s="164"/>
      <c r="M223" s="164"/>
      <c r="N223" s="165"/>
    </row>
    <row r="224" spans="2:14" ht="15">
      <c r="B224" s="58" t="s">
        <v>307</v>
      </c>
      <c r="C224" s="166" t="s">
        <v>339</v>
      </c>
      <c r="D224" s="166"/>
      <c r="E224" s="59"/>
      <c r="F224" s="60" t="s">
        <v>309</v>
      </c>
      <c r="G224" s="166" t="s">
        <v>336</v>
      </c>
      <c r="H224" s="166"/>
      <c r="I224" s="166"/>
      <c r="J224" s="166"/>
      <c r="K224" s="166"/>
      <c r="L224" s="166"/>
      <c r="M224" s="166"/>
      <c r="N224" s="167"/>
    </row>
    <row r="225" spans="2:14" ht="15">
      <c r="B225" s="58" t="s">
        <v>311</v>
      </c>
      <c r="C225" s="166" t="s">
        <v>341</v>
      </c>
      <c r="D225" s="166"/>
      <c r="E225" s="59"/>
      <c r="F225" s="60" t="s">
        <v>313</v>
      </c>
      <c r="G225" s="166" t="s">
        <v>334</v>
      </c>
      <c r="H225" s="166"/>
      <c r="I225" s="166"/>
      <c r="J225" s="166"/>
      <c r="K225" s="166"/>
      <c r="L225" s="166"/>
      <c r="M225" s="166"/>
      <c r="N225" s="167"/>
    </row>
    <row r="226" spans="2:14" ht="15">
      <c r="B226" s="168" t="s">
        <v>315</v>
      </c>
      <c r="C226" s="169"/>
      <c r="D226" s="169"/>
      <c r="E226" s="61"/>
      <c r="F226" s="169" t="s">
        <v>315</v>
      </c>
      <c r="G226" s="169"/>
      <c r="H226" s="169"/>
      <c r="I226" s="169"/>
      <c r="J226" s="169"/>
      <c r="K226" s="169"/>
      <c r="L226" s="169"/>
      <c r="M226" s="169"/>
      <c r="N226" s="170"/>
    </row>
    <row r="227" spans="2:14" ht="15">
      <c r="B227" s="62" t="s">
        <v>316</v>
      </c>
      <c r="C227" s="166" t="s">
        <v>339</v>
      </c>
      <c r="D227" s="166"/>
      <c r="E227" s="59"/>
      <c r="F227" s="63" t="s">
        <v>316</v>
      </c>
      <c r="G227" s="166" t="s">
        <v>336</v>
      </c>
      <c r="H227" s="166"/>
      <c r="I227" s="166"/>
      <c r="J227" s="166"/>
      <c r="K227" s="166"/>
      <c r="L227" s="166"/>
      <c r="M227" s="166"/>
      <c r="N227" s="167"/>
    </row>
    <row r="228" spans="2:14" ht="15.75" thickBot="1">
      <c r="B228" s="64" t="s">
        <v>316</v>
      </c>
      <c r="C228" s="166" t="s">
        <v>341</v>
      </c>
      <c r="D228" s="166"/>
      <c r="E228" s="65"/>
      <c r="F228" s="66" t="s">
        <v>316</v>
      </c>
      <c r="G228" s="166" t="s">
        <v>334</v>
      </c>
      <c r="H228" s="166"/>
      <c r="I228" s="166"/>
      <c r="J228" s="166"/>
      <c r="K228" s="166"/>
      <c r="L228" s="166"/>
      <c r="M228" s="166"/>
      <c r="N228" s="167"/>
    </row>
    <row r="229" spans="2:14" ht="15">
      <c r="B229" s="48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54"/>
    </row>
    <row r="230" spans="2:14" ht="15.75" thickBot="1">
      <c r="B230" s="67" t="s">
        <v>317</v>
      </c>
      <c r="C230" s="42"/>
      <c r="D230" s="42"/>
      <c r="E230" s="42"/>
      <c r="F230" s="68">
        <v>1</v>
      </c>
      <c r="G230" s="68">
        <v>2</v>
      </c>
      <c r="H230" s="68">
        <v>3</v>
      </c>
      <c r="I230" s="68">
        <v>4</v>
      </c>
      <c r="J230" s="68">
        <v>5</v>
      </c>
      <c r="K230" s="173" t="s">
        <v>7</v>
      </c>
      <c r="L230" s="173"/>
      <c r="M230" s="68" t="s">
        <v>318</v>
      </c>
      <c r="N230" s="69" t="s">
        <v>319</v>
      </c>
    </row>
    <row r="231" spans="2:14" ht="15">
      <c r="B231" s="70" t="s">
        <v>320</v>
      </c>
      <c r="C231" s="174" t="str">
        <f>IF(C224&gt;"",C224&amp;" - "&amp;G224,"")</f>
        <v>Vahtola Otso - Hyttinen Eetu</v>
      </c>
      <c r="D231" s="174"/>
      <c r="E231" s="72"/>
      <c r="F231" s="73">
        <v>-10</v>
      </c>
      <c r="G231" s="73">
        <v>8</v>
      </c>
      <c r="H231" s="73">
        <v>-9</v>
      </c>
      <c r="I231" s="73">
        <v>7</v>
      </c>
      <c r="J231" s="74">
        <v>8</v>
      </c>
      <c r="K231" s="75">
        <f>IF(ISBLANK(F231),"",COUNTIF(F231:J231,"&gt;=0"))</f>
        <v>3</v>
      </c>
      <c r="L231" s="76">
        <f>IF(ISBLANK(F231),"",IF(LEFT(F231)="-",1,0)+IF(LEFT(G231)="-",1,0)+IF(LEFT(H231)="-",1,0)+IF(LEFT(I231)="-",1,0)+IF(LEFT(J231)="-",1,0))</f>
        <v>2</v>
      </c>
      <c r="M231" s="77">
        <f aca="true" t="shared" si="9" ref="M231:N235">IF(K231=3,1,"")</f>
        <v>1</v>
      </c>
      <c r="N231" s="78">
        <f t="shared" si="9"/>
      </c>
    </row>
    <row r="232" spans="2:14" ht="15">
      <c r="B232" s="70" t="s">
        <v>321</v>
      </c>
      <c r="C232" s="174" t="str">
        <f>IF(C225&gt;"",C225&amp;" - "&amp;G225,"")</f>
        <v>Helisten Joel - Åvist Aapo</v>
      </c>
      <c r="D232" s="174"/>
      <c r="E232" s="72"/>
      <c r="F232" s="73">
        <v>-3</v>
      </c>
      <c r="G232" s="73">
        <v>-6</v>
      </c>
      <c r="H232" s="73">
        <v>-5</v>
      </c>
      <c r="I232" s="73"/>
      <c r="J232" s="79"/>
      <c r="K232" s="80">
        <f>IF(ISBLANK(F232),"",COUNTIF(F232:J232,"&gt;=0"))</f>
        <v>0</v>
      </c>
      <c r="L232" s="81">
        <f>IF(ISBLANK(F232),"",IF(LEFT(F232)="-",1,0)+IF(LEFT(G232)="-",1,0)+IF(LEFT(H232)="-",1,0)+IF(LEFT(I232)="-",1,0)+IF(LEFT(J232)="-",1,0))</f>
        <v>3</v>
      </c>
      <c r="M232" s="82">
        <f t="shared" si="9"/>
      </c>
      <c r="N232" s="83">
        <f t="shared" si="9"/>
        <v>1</v>
      </c>
    </row>
    <row r="233" spans="2:14" ht="15">
      <c r="B233" s="84" t="s">
        <v>322</v>
      </c>
      <c r="C233" s="71" t="str">
        <f>IF(C227&gt;"",C227&amp;" / "&amp;C228,"")</f>
        <v>Vahtola Otso / Helisten Joel</v>
      </c>
      <c r="D233" s="71" t="str">
        <f>IF(G227&gt;"",G227&amp;" / "&amp;G228,"")</f>
        <v>Hyttinen Eetu / Åvist Aapo</v>
      </c>
      <c r="E233" s="85"/>
      <c r="F233" s="73">
        <v>-8</v>
      </c>
      <c r="G233" s="73">
        <v>7</v>
      </c>
      <c r="H233" s="73">
        <v>-5</v>
      </c>
      <c r="I233" s="73">
        <v>-6</v>
      </c>
      <c r="J233" s="79"/>
      <c r="K233" s="80">
        <f>IF(ISBLANK(F233),"",COUNTIF(F233:J233,"&gt;=0"))</f>
        <v>1</v>
      </c>
      <c r="L233" s="81">
        <f>IF(ISBLANK(F233),"",IF(LEFT(F233)="-",1,0)+IF(LEFT(G233)="-",1,0)+IF(LEFT(H233)="-",1,0)+IF(LEFT(I233)="-",1,0)+IF(LEFT(J233)="-",1,0))</f>
        <v>3</v>
      </c>
      <c r="M233" s="82">
        <f t="shared" si="9"/>
      </c>
      <c r="N233" s="83">
        <f t="shared" si="9"/>
        <v>1</v>
      </c>
    </row>
    <row r="234" spans="2:14" ht="15">
      <c r="B234" s="70" t="s">
        <v>323</v>
      </c>
      <c r="C234" s="174" t="str">
        <f>IF(C224&gt;"",C224&amp;" - "&amp;G225,"")</f>
        <v>Vahtola Otso - Åvist Aapo</v>
      </c>
      <c r="D234" s="174"/>
      <c r="E234" s="72"/>
      <c r="F234" s="73">
        <v>12</v>
      </c>
      <c r="G234" s="73">
        <v>3</v>
      </c>
      <c r="H234" s="73">
        <v>8</v>
      </c>
      <c r="I234" s="73"/>
      <c r="J234" s="79"/>
      <c r="K234" s="80">
        <f>IF(ISBLANK(F234),"",COUNTIF(F234:J234,"&gt;=0"))</f>
        <v>3</v>
      </c>
      <c r="L234" s="81">
        <f>IF(ISBLANK(F234),"",IF(LEFT(F234)="-",1,0)+IF(LEFT(G234)="-",1,0)+IF(LEFT(H234)="-",1,0)+IF(LEFT(I234)="-",1,0)+IF(LEFT(J234)="-",1,0))</f>
        <v>0</v>
      </c>
      <c r="M234" s="82">
        <f t="shared" si="9"/>
        <v>1</v>
      </c>
      <c r="N234" s="83">
        <f t="shared" si="9"/>
      </c>
    </row>
    <row r="235" spans="2:14" ht="15.75" thickBot="1">
      <c r="B235" s="70" t="s">
        <v>324</v>
      </c>
      <c r="C235" s="174" t="str">
        <f>IF(C225&gt;"",C225&amp;" - "&amp;G224,"")</f>
        <v>Helisten Joel - Hyttinen Eetu</v>
      </c>
      <c r="D235" s="174"/>
      <c r="E235" s="72"/>
      <c r="F235" s="73">
        <v>-4</v>
      </c>
      <c r="G235" s="73">
        <v>-4</v>
      </c>
      <c r="H235" s="73">
        <v>-3</v>
      </c>
      <c r="I235" s="73"/>
      <c r="J235" s="79"/>
      <c r="K235" s="86">
        <f>IF(ISBLANK(F235),"",COUNTIF(F235:J235,"&gt;=0"))</f>
        <v>0</v>
      </c>
      <c r="L235" s="87">
        <f>IF(ISBLANK(F235),"",IF(LEFT(F235)="-",1,0)+IF(LEFT(G235)="-",1,0)+IF(LEFT(H235)="-",1,0)+IF(LEFT(I235)="-",1,0)+IF(LEFT(J235)="-",1,0))</f>
        <v>3</v>
      </c>
      <c r="M235" s="88">
        <f t="shared" si="9"/>
      </c>
      <c r="N235" s="89">
        <f t="shared" si="9"/>
        <v>1</v>
      </c>
    </row>
    <row r="236" spans="2:14" ht="19.5" thickBot="1">
      <c r="B236" s="90"/>
      <c r="C236" s="91"/>
      <c r="D236" s="91"/>
      <c r="E236" s="91"/>
      <c r="F236" s="92"/>
      <c r="G236" s="92"/>
      <c r="H236" s="93"/>
      <c r="I236" s="175" t="s">
        <v>325</v>
      </c>
      <c r="J236" s="175"/>
      <c r="K236" s="94">
        <f>COUNTIF(K231:K235,"=3")</f>
        <v>2</v>
      </c>
      <c r="L236" s="95">
        <f>COUNTIF(L231:L235,"=3")</f>
        <v>3</v>
      </c>
      <c r="M236" s="96">
        <f>SUM(M231:M235)</f>
        <v>2</v>
      </c>
      <c r="N236" s="97">
        <f>SUM(N231:N235)</f>
        <v>3</v>
      </c>
    </row>
    <row r="237" spans="2:14" ht="15">
      <c r="B237" s="98" t="s">
        <v>326</v>
      </c>
      <c r="C237" s="91"/>
      <c r="D237" s="91"/>
      <c r="E237" s="91"/>
      <c r="F237" s="91"/>
      <c r="G237" s="91"/>
      <c r="H237" s="91"/>
      <c r="I237" s="91"/>
      <c r="J237" s="91"/>
      <c r="K237" s="42"/>
      <c r="L237" s="42"/>
      <c r="M237" s="42"/>
      <c r="N237" s="54"/>
    </row>
    <row r="238" spans="2:14" ht="15">
      <c r="B238" s="99" t="s">
        <v>327</v>
      </c>
      <c r="C238" s="100"/>
      <c r="D238" s="101" t="s">
        <v>328</v>
      </c>
      <c r="E238" s="100"/>
      <c r="F238" s="101" t="s">
        <v>32</v>
      </c>
      <c r="G238" s="101"/>
      <c r="H238" s="102"/>
      <c r="I238" s="42"/>
      <c r="J238" s="176" t="s">
        <v>329</v>
      </c>
      <c r="K238" s="176"/>
      <c r="L238" s="176"/>
      <c r="M238" s="176"/>
      <c r="N238" s="177"/>
    </row>
    <row r="239" spans="2:14" ht="21.75" thickBot="1">
      <c r="B239" s="178"/>
      <c r="C239" s="179"/>
      <c r="D239" s="179"/>
      <c r="E239" s="103"/>
      <c r="F239" s="179"/>
      <c r="G239" s="179"/>
      <c r="H239" s="179"/>
      <c r="I239" s="179"/>
      <c r="J239" s="180" t="str">
        <f>IF(M236=3,C223,IF(N236=3,G223,""))</f>
        <v>OPT-86 2</v>
      </c>
      <c r="K239" s="180"/>
      <c r="L239" s="180"/>
      <c r="M239" s="180"/>
      <c r="N239" s="181"/>
    </row>
    <row r="240" spans="2:14" ht="15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6"/>
    </row>
    <row r="242" spans="2:14" ht="15">
      <c r="B242" s="43"/>
      <c r="C242" s="44"/>
      <c r="D242" s="44"/>
      <c r="E242" s="44"/>
      <c r="F242" s="45"/>
      <c r="G242" s="46" t="s">
        <v>297</v>
      </c>
      <c r="H242" s="47"/>
      <c r="I242" s="162" t="s">
        <v>0</v>
      </c>
      <c r="J242" s="162"/>
      <c r="K242" s="162"/>
      <c r="L242" s="162"/>
      <c r="M242" s="162"/>
      <c r="N242" s="163"/>
    </row>
    <row r="243" spans="2:14" ht="15">
      <c r="B243" s="48"/>
      <c r="C243" s="49" t="s">
        <v>298</v>
      </c>
      <c r="D243" s="49"/>
      <c r="E243" s="42"/>
      <c r="F243" s="50"/>
      <c r="G243" s="46" t="s">
        <v>299</v>
      </c>
      <c r="H243" s="51"/>
      <c r="I243" s="162" t="s">
        <v>25</v>
      </c>
      <c r="J243" s="162"/>
      <c r="K243" s="162"/>
      <c r="L243" s="162"/>
      <c r="M243" s="162"/>
      <c r="N243" s="163"/>
    </row>
    <row r="244" spans="2:14" ht="15.75">
      <c r="B244" s="48"/>
      <c r="C244" s="52" t="s">
        <v>300</v>
      </c>
      <c r="D244" s="52"/>
      <c r="E244" s="42"/>
      <c r="F244" s="50"/>
      <c r="G244" s="46" t="s">
        <v>301</v>
      </c>
      <c r="H244" s="51"/>
      <c r="I244" s="162" t="s">
        <v>1</v>
      </c>
      <c r="J244" s="162"/>
      <c r="K244" s="162"/>
      <c r="L244" s="162"/>
      <c r="M244" s="162"/>
      <c r="N244" s="163"/>
    </row>
    <row r="245" spans="2:14" ht="15.75">
      <c r="B245" s="48"/>
      <c r="C245" s="42" t="s">
        <v>302</v>
      </c>
      <c r="D245" s="52"/>
      <c r="E245" s="42"/>
      <c r="F245" s="50"/>
      <c r="G245" s="46" t="s">
        <v>303</v>
      </c>
      <c r="H245" s="51"/>
      <c r="I245" s="162">
        <v>45066</v>
      </c>
      <c r="J245" s="162"/>
      <c r="K245" s="162"/>
      <c r="L245" s="162"/>
      <c r="M245" s="162"/>
      <c r="N245" s="163"/>
    </row>
    <row r="246" spans="2:14" ht="15.75" thickBot="1">
      <c r="B246" s="48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54"/>
    </row>
    <row r="247" spans="2:14" ht="15">
      <c r="B247" s="55" t="s">
        <v>304</v>
      </c>
      <c r="C247" s="164" t="s">
        <v>21</v>
      </c>
      <c r="D247" s="164"/>
      <c r="E247" s="56"/>
      <c r="F247" s="57" t="s">
        <v>306</v>
      </c>
      <c r="G247" s="164" t="s">
        <v>343</v>
      </c>
      <c r="H247" s="164"/>
      <c r="I247" s="164"/>
      <c r="J247" s="164"/>
      <c r="K247" s="164"/>
      <c r="L247" s="164"/>
      <c r="M247" s="164"/>
      <c r="N247" s="165"/>
    </row>
    <row r="248" spans="2:14" ht="15">
      <c r="B248" s="58" t="s">
        <v>307</v>
      </c>
      <c r="C248" s="166" t="s">
        <v>348</v>
      </c>
      <c r="D248" s="166"/>
      <c r="E248" s="59"/>
      <c r="F248" s="60" t="s">
        <v>309</v>
      </c>
      <c r="G248" s="166" t="s">
        <v>353</v>
      </c>
      <c r="H248" s="166"/>
      <c r="I248" s="166"/>
      <c r="J248" s="166"/>
      <c r="K248" s="166"/>
      <c r="L248" s="166"/>
      <c r="M248" s="166"/>
      <c r="N248" s="167"/>
    </row>
    <row r="249" spans="2:14" ht="15">
      <c r="B249" s="58" t="s">
        <v>311</v>
      </c>
      <c r="C249" s="166" t="s">
        <v>354</v>
      </c>
      <c r="D249" s="166"/>
      <c r="E249" s="59"/>
      <c r="F249" s="60" t="s">
        <v>313</v>
      </c>
      <c r="G249" s="166" t="s">
        <v>351</v>
      </c>
      <c r="H249" s="166"/>
      <c r="I249" s="166"/>
      <c r="J249" s="166"/>
      <c r="K249" s="166"/>
      <c r="L249" s="166"/>
      <c r="M249" s="166"/>
      <c r="N249" s="167"/>
    </row>
    <row r="250" spans="2:14" ht="15">
      <c r="B250" s="168" t="s">
        <v>315</v>
      </c>
      <c r="C250" s="169"/>
      <c r="D250" s="169"/>
      <c r="E250" s="61"/>
      <c r="F250" s="169" t="s">
        <v>315</v>
      </c>
      <c r="G250" s="169"/>
      <c r="H250" s="169"/>
      <c r="I250" s="169"/>
      <c r="J250" s="169"/>
      <c r="K250" s="169"/>
      <c r="L250" s="169"/>
      <c r="M250" s="169"/>
      <c r="N250" s="170"/>
    </row>
    <row r="251" spans="2:14" ht="15">
      <c r="B251" s="62" t="s">
        <v>316</v>
      </c>
      <c r="C251" s="166" t="s">
        <v>348</v>
      </c>
      <c r="D251" s="166"/>
      <c r="E251" s="59"/>
      <c r="F251" s="63" t="s">
        <v>316</v>
      </c>
      <c r="G251" s="166" t="s">
        <v>353</v>
      </c>
      <c r="H251" s="166"/>
      <c r="I251" s="166"/>
      <c r="J251" s="166"/>
      <c r="K251" s="166"/>
      <c r="L251" s="166"/>
      <c r="M251" s="166"/>
      <c r="N251" s="167"/>
    </row>
    <row r="252" spans="2:14" ht="15.75" thickBot="1">
      <c r="B252" s="64" t="s">
        <v>316</v>
      </c>
      <c r="C252" s="166" t="s">
        <v>354</v>
      </c>
      <c r="D252" s="166"/>
      <c r="E252" s="65"/>
      <c r="F252" s="66" t="s">
        <v>316</v>
      </c>
      <c r="G252" s="166" t="s">
        <v>351</v>
      </c>
      <c r="H252" s="166"/>
      <c r="I252" s="166"/>
      <c r="J252" s="166"/>
      <c r="K252" s="166"/>
      <c r="L252" s="166"/>
      <c r="M252" s="166"/>
      <c r="N252" s="167"/>
    </row>
    <row r="253" spans="2:14" ht="15">
      <c r="B253" s="48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54"/>
    </row>
    <row r="254" spans="2:14" ht="15.75" thickBot="1">
      <c r="B254" s="67" t="s">
        <v>317</v>
      </c>
      <c r="C254" s="42"/>
      <c r="D254" s="42"/>
      <c r="E254" s="42"/>
      <c r="F254" s="68">
        <v>1</v>
      </c>
      <c r="G254" s="68">
        <v>2</v>
      </c>
      <c r="H254" s="68">
        <v>3</v>
      </c>
      <c r="I254" s="68">
        <v>4</v>
      </c>
      <c r="J254" s="68">
        <v>5</v>
      </c>
      <c r="K254" s="173" t="s">
        <v>7</v>
      </c>
      <c r="L254" s="173"/>
      <c r="M254" s="68" t="s">
        <v>318</v>
      </c>
      <c r="N254" s="69" t="s">
        <v>319</v>
      </c>
    </row>
    <row r="255" spans="2:14" ht="15">
      <c r="B255" s="70" t="s">
        <v>320</v>
      </c>
      <c r="C255" s="174" t="str">
        <f>IF(C248&gt;"",C248&amp;" - "&amp;G248,"")</f>
        <v>Moilanen Olavi - Moxuan Wu Louis</v>
      </c>
      <c r="D255" s="174"/>
      <c r="E255" s="72"/>
      <c r="F255" s="73">
        <v>1</v>
      </c>
      <c r="G255" s="73">
        <v>0</v>
      </c>
      <c r="H255" s="73">
        <v>3</v>
      </c>
      <c r="I255" s="73"/>
      <c r="J255" s="74"/>
      <c r="K255" s="75">
        <f>IF(ISBLANK(F255),"",COUNTIF(F255:J255,"&gt;=0"))</f>
        <v>3</v>
      </c>
      <c r="L255" s="76">
        <f>IF(ISBLANK(F255),"",IF(LEFT(F255)="-",1,0)+IF(LEFT(G255)="-",1,0)+IF(LEFT(H255)="-",1,0)+IF(LEFT(I255)="-",1,0)+IF(LEFT(J255)="-",1,0))</f>
        <v>0</v>
      </c>
      <c r="M255" s="77">
        <f aca="true" t="shared" si="10" ref="M255:N259">IF(K255=3,1,"")</f>
        <v>1</v>
      </c>
      <c r="N255" s="78">
        <f t="shared" si="10"/>
      </c>
    </row>
    <row r="256" spans="2:14" ht="15">
      <c r="B256" s="70" t="s">
        <v>321</v>
      </c>
      <c r="C256" s="174" t="str">
        <f>IF(C249&gt;"",C249&amp;" - "&amp;G249,"")</f>
        <v>Nirkkonen Lauri - Hyttinen Iiro</v>
      </c>
      <c r="D256" s="174"/>
      <c r="E256" s="72"/>
      <c r="F256" s="73">
        <v>12</v>
      </c>
      <c r="G256" s="73">
        <v>-5</v>
      </c>
      <c r="H256" s="73">
        <v>-2</v>
      </c>
      <c r="I256" s="73">
        <v>-11</v>
      </c>
      <c r="J256" s="79"/>
      <c r="K256" s="80">
        <f>IF(ISBLANK(F256),"",COUNTIF(F256:J256,"&gt;=0"))</f>
        <v>1</v>
      </c>
      <c r="L256" s="81">
        <f>IF(ISBLANK(F256),"",IF(LEFT(F256)="-",1,0)+IF(LEFT(G256)="-",1,0)+IF(LEFT(H256)="-",1,0)+IF(LEFT(I256)="-",1,0)+IF(LEFT(J256)="-",1,0))</f>
        <v>3</v>
      </c>
      <c r="M256" s="82">
        <f t="shared" si="10"/>
      </c>
      <c r="N256" s="83">
        <f t="shared" si="10"/>
        <v>1</v>
      </c>
    </row>
    <row r="257" spans="2:14" ht="15">
      <c r="B257" s="84" t="s">
        <v>322</v>
      </c>
      <c r="C257" s="71" t="str">
        <f>IF(C251&gt;"",C251&amp;" / "&amp;C252,"")</f>
        <v>Moilanen Olavi / Nirkkonen Lauri</v>
      </c>
      <c r="D257" s="71" t="str">
        <f>IF(G251&gt;"",G251&amp;" / "&amp;G252,"")</f>
        <v>Moxuan Wu Louis / Hyttinen Iiro</v>
      </c>
      <c r="E257" s="85"/>
      <c r="F257" s="73">
        <v>3</v>
      </c>
      <c r="G257" s="73">
        <v>2</v>
      </c>
      <c r="H257" s="73">
        <v>6</v>
      </c>
      <c r="I257" s="73"/>
      <c r="J257" s="79"/>
      <c r="K257" s="80">
        <f>IF(ISBLANK(F257),"",COUNTIF(F257:J257,"&gt;=0"))</f>
        <v>3</v>
      </c>
      <c r="L257" s="81">
        <f>IF(ISBLANK(F257),"",IF(LEFT(F257)="-",1,0)+IF(LEFT(G257)="-",1,0)+IF(LEFT(H257)="-",1,0)+IF(LEFT(I257)="-",1,0)+IF(LEFT(J257)="-",1,0))</f>
        <v>0</v>
      </c>
      <c r="M257" s="82">
        <f t="shared" si="10"/>
        <v>1</v>
      </c>
      <c r="N257" s="83">
        <f t="shared" si="10"/>
      </c>
    </row>
    <row r="258" spans="2:14" ht="15">
      <c r="B258" s="70" t="s">
        <v>323</v>
      </c>
      <c r="C258" s="174" t="str">
        <f>IF(C248&gt;"",C248&amp;" - "&amp;G249,"")</f>
        <v>Moilanen Olavi - Hyttinen Iiro</v>
      </c>
      <c r="D258" s="174"/>
      <c r="E258" s="72"/>
      <c r="F258" s="73">
        <v>10</v>
      </c>
      <c r="G258" s="73">
        <v>6</v>
      </c>
      <c r="H258" s="73">
        <v>9</v>
      </c>
      <c r="I258" s="73"/>
      <c r="J258" s="79"/>
      <c r="K258" s="80">
        <f>IF(ISBLANK(F258),"",COUNTIF(F258:J258,"&gt;=0"))</f>
        <v>3</v>
      </c>
      <c r="L258" s="81">
        <f>IF(ISBLANK(F258),"",IF(LEFT(F258)="-",1,0)+IF(LEFT(G258)="-",1,0)+IF(LEFT(H258)="-",1,0)+IF(LEFT(I258)="-",1,0)+IF(LEFT(J258)="-",1,0))</f>
        <v>0</v>
      </c>
      <c r="M258" s="82">
        <f t="shared" si="10"/>
        <v>1</v>
      </c>
      <c r="N258" s="83">
        <f t="shared" si="10"/>
      </c>
    </row>
    <row r="259" spans="2:14" ht="15.75" thickBot="1">
      <c r="B259" s="70" t="s">
        <v>324</v>
      </c>
      <c r="C259" s="174" t="str">
        <f>IF(C249&gt;"",C249&amp;" - "&amp;G248,"")</f>
        <v>Nirkkonen Lauri - Moxuan Wu Louis</v>
      </c>
      <c r="D259" s="174"/>
      <c r="E259" s="72"/>
      <c r="F259" s="73"/>
      <c r="G259" s="73"/>
      <c r="H259" s="73"/>
      <c r="I259" s="73"/>
      <c r="J259" s="79"/>
      <c r="K259" s="86">
        <f>IF(ISBLANK(F259),"",COUNTIF(F259:J259,"&gt;=0"))</f>
      </c>
      <c r="L259" s="87">
        <f>IF(ISBLANK(F259),"",IF(LEFT(F259)="-",1,0)+IF(LEFT(G259)="-",1,0)+IF(LEFT(H259)="-",1,0)+IF(LEFT(I259)="-",1,0)+IF(LEFT(J259)="-",1,0))</f>
      </c>
      <c r="M259" s="88">
        <f t="shared" si="10"/>
      </c>
      <c r="N259" s="89">
        <f t="shared" si="10"/>
      </c>
    </row>
    <row r="260" spans="2:14" ht="19.5" thickBot="1">
      <c r="B260" s="90"/>
      <c r="C260" s="91"/>
      <c r="D260" s="91"/>
      <c r="E260" s="91"/>
      <c r="F260" s="92"/>
      <c r="G260" s="92"/>
      <c r="H260" s="93"/>
      <c r="I260" s="175" t="s">
        <v>325</v>
      </c>
      <c r="J260" s="175"/>
      <c r="K260" s="94">
        <f>COUNTIF(K255:K259,"=3")</f>
        <v>3</v>
      </c>
      <c r="L260" s="95">
        <f>COUNTIF(L255:L259,"=3")</f>
        <v>1</v>
      </c>
      <c r="M260" s="96">
        <f>SUM(M255:M259)</f>
        <v>3</v>
      </c>
      <c r="N260" s="97">
        <f>SUM(N255:N259)</f>
        <v>1</v>
      </c>
    </row>
    <row r="261" spans="2:14" ht="15">
      <c r="B261" s="98" t="s">
        <v>326</v>
      </c>
      <c r="C261" s="91"/>
      <c r="D261" s="91"/>
      <c r="E261" s="91"/>
      <c r="F261" s="91"/>
      <c r="G261" s="91"/>
      <c r="H261" s="91"/>
      <c r="I261" s="91"/>
      <c r="J261" s="91"/>
      <c r="K261" s="42"/>
      <c r="L261" s="42"/>
      <c r="M261" s="42"/>
      <c r="N261" s="54"/>
    </row>
    <row r="262" spans="2:14" ht="15">
      <c r="B262" s="99" t="s">
        <v>327</v>
      </c>
      <c r="C262" s="100"/>
      <c r="D262" s="101" t="s">
        <v>328</v>
      </c>
      <c r="E262" s="100"/>
      <c r="F262" s="101" t="s">
        <v>32</v>
      </c>
      <c r="G262" s="101"/>
      <c r="H262" s="102"/>
      <c r="I262" s="42"/>
      <c r="J262" s="176" t="s">
        <v>329</v>
      </c>
      <c r="K262" s="176"/>
      <c r="L262" s="176"/>
      <c r="M262" s="176"/>
      <c r="N262" s="177"/>
    </row>
    <row r="263" spans="2:14" ht="21.75" thickBot="1">
      <c r="B263" s="178"/>
      <c r="C263" s="179"/>
      <c r="D263" s="179"/>
      <c r="E263" s="103"/>
      <c r="F263" s="179"/>
      <c r="G263" s="179"/>
      <c r="H263" s="179"/>
      <c r="I263" s="179"/>
      <c r="J263" s="180" t="str">
        <f>IF(M260=3,C247,IF(N260=3,G247,""))</f>
        <v>PT Jyväskylä</v>
      </c>
      <c r="K263" s="180"/>
      <c r="L263" s="180"/>
      <c r="M263" s="180"/>
      <c r="N263" s="181"/>
    </row>
    <row r="264" spans="2:14" ht="15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6"/>
    </row>
    <row r="266" spans="2:14" ht="15">
      <c r="B266" s="43"/>
      <c r="C266" s="44"/>
      <c r="D266" s="44"/>
      <c r="E266" s="44"/>
      <c r="F266" s="45"/>
      <c r="G266" s="46" t="s">
        <v>297</v>
      </c>
      <c r="H266" s="47"/>
      <c r="I266" s="162" t="s">
        <v>0</v>
      </c>
      <c r="J266" s="162"/>
      <c r="K266" s="162"/>
      <c r="L266" s="162"/>
      <c r="M266" s="162"/>
      <c r="N266" s="163"/>
    </row>
    <row r="267" spans="2:14" ht="15">
      <c r="B267" s="48"/>
      <c r="C267" s="49" t="s">
        <v>298</v>
      </c>
      <c r="D267" s="49"/>
      <c r="E267" s="42"/>
      <c r="F267" s="50"/>
      <c r="G267" s="46" t="s">
        <v>299</v>
      </c>
      <c r="H267" s="51"/>
      <c r="I267" s="162" t="s">
        <v>25</v>
      </c>
      <c r="J267" s="162"/>
      <c r="K267" s="162"/>
      <c r="L267" s="162"/>
      <c r="M267" s="162"/>
      <c r="N267" s="163"/>
    </row>
    <row r="268" spans="2:14" ht="15.75">
      <c r="B268" s="48"/>
      <c r="C268" s="52" t="s">
        <v>300</v>
      </c>
      <c r="D268" s="52"/>
      <c r="E268" s="42"/>
      <c r="F268" s="50"/>
      <c r="G268" s="46" t="s">
        <v>301</v>
      </c>
      <c r="H268" s="51"/>
      <c r="I268" s="162" t="s">
        <v>1</v>
      </c>
      <c r="J268" s="162"/>
      <c r="K268" s="162"/>
      <c r="L268" s="162"/>
      <c r="M268" s="162"/>
      <c r="N268" s="163"/>
    </row>
    <row r="269" spans="2:14" ht="15.75">
      <c r="B269" s="48"/>
      <c r="C269" s="42" t="s">
        <v>302</v>
      </c>
      <c r="D269" s="52"/>
      <c r="E269" s="42"/>
      <c r="F269" s="50"/>
      <c r="G269" s="46" t="s">
        <v>303</v>
      </c>
      <c r="H269" s="51"/>
      <c r="I269" s="162">
        <v>45066</v>
      </c>
      <c r="J269" s="162"/>
      <c r="K269" s="162"/>
      <c r="L269" s="162"/>
      <c r="M269" s="162"/>
      <c r="N269" s="163"/>
    </row>
    <row r="270" spans="2:14" ht="15.75" thickBot="1">
      <c r="B270" s="48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54"/>
    </row>
    <row r="271" spans="2:14" ht="15">
      <c r="B271" s="55" t="s">
        <v>304</v>
      </c>
      <c r="C271" s="164" t="s">
        <v>338</v>
      </c>
      <c r="D271" s="164"/>
      <c r="E271" s="56"/>
      <c r="F271" s="57" t="s">
        <v>306</v>
      </c>
      <c r="G271" s="164" t="s">
        <v>51</v>
      </c>
      <c r="H271" s="164"/>
      <c r="I271" s="164"/>
      <c r="J271" s="164"/>
      <c r="K271" s="164"/>
      <c r="L271" s="164"/>
      <c r="M271" s="164"/>
      <c r="N271" s="165"/>
    </row>
    <row r="272" spans="2:14" ht="15">
      <c r="B272" s="58" t="s">
        <v>307</v>
      </c>
      <c r="C272" s="166" t="s">
        <v>340</v>
      </c>
      <c r="D272" s="166"/>
      <c r="E272" s="59"/>
      <c r="F272" s="60" t="s">
        <v>309</v>
      </c>
      <c r="G272" s="166" t="s">
        <v>337</v>
      </c>
      <c r="H272" s="166"/>
      <c r="I272" s="166"/>
      <c r="J272" s="166"/>
      <c r="K272" s="166"/>
      <c r="L272" s="166"/>
      <c r="M272" s="166"/>
      <c r="N272" s="167"/>
    </row>
    <row r="273" spans="2:14" ht="15">
      <c r="B273" s="58" t="s">
        <v>311</v>
      </c>
      <c r="C273" s="166" t="s">
        <v>342</v>
      </c>
      <c r="D273" s="166"/>
      <c r="E273" s="59"/>
      <c r="F273" s="60" t="s">
        <v>313</v>
      </c>
      <c r="G273" s="166" t="s">
        <v>335</v>
      </c>
      <c r="H273" s="166"/>
      <c r="I273" s="166"/>
      <c r="J273" s="166"/>
      <c r="K273" s="166"/>
      <c r="L273" s="166"/>
      <c r="M273" s="166"/>
      <c r="N273" s="167"/>
    </row>
    <row r="274" spans="2:14" ht="15">
      <c r="B274" s="168" t="s">
        <v>315</v>
      </c>
      <c r="C274" s="169"/>
      <c r="D274" s="169"/>
      <c r="E274" s="61"/>
      <c r="F274" s="169" t="s">
        <v>315</v>
      </c>
      <c r="G274" s="169"/>
      <c r="H274" s="169"/>
      <c r="I274" s="169"/>
      <c r="J274" s="169"/>
      <c r="K274" s="169"/>
      <c r="L274" s="169"/>
      <c r="M274" s="169"/>
      <c r="N274" s="170"/>
    </row>
    <row r="275" spans="2:14" ht="15">
      <c r="B275" s="62" t="s">
        <v>316</v>
      </c>
      <c r="C275" s="166" t="s">
        <v>340</v>
      </c>
      <c r="D275" s="166"/>
      <c r="E275" s="59"/>
      <c r="F275" s="63" t="s">
        <v>316</v>
      </c>
      <c r="G275" s="166" t="s">
        <v>337</v>
      </c>
      <c r="H275" s="166"/>
      <c r="I275" s="166"/>
      <c r="J275" s="166"/>
      <c r="K275" s="166"/>
      <c r="L275" s="166"/>
      <c r="M275" s="166"/>
      <c r="N275" s="167"/>
    </row>
    <row r="276" spans="2:14" ht="15.75" thickBot="1">
      <c r="B276" s="64" t="s">
        <v>316</v>
      </c>
      <c r="C276" s="166" t="s">
        <v>342</v>
      </c>
      <c r="D276" s="166"/>
      <c r="E276" s="65"/>
      <c r="F276" s="66" t="s">
        <v>316</v>
      </c>
      <c r="G276" s="166" t="s">
        <v>335</v>
      </c>
      <c r="H276" s="166"/>
      <c r="I276" s="166"/>
      <c r="J276" s="166"/>
      <c r="K276" s="166"/>
      <c r="L276" s="166"/>
      <c r="M276" s="166"/>
      <c r="N276" s="167"/>
    </row>
    <row r="277" spans="2:14" ht="15">
      <c r="B277" s="48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54"/>
    </row>
    <row r="278" spans="2:14" ht="15.75" thickBot="1">
      <c r="B278" s="67" t="s">
        <v>317</v>
      </c>
      <c r="C278" s="42"/>
      <c r="D278" s="42"/>
      <c r="E278" s="42"/>
      <c r="F278" s="68">
        <v>1</v>
      </c>
      <c r="G278" s="68">
        <v>2</v>
      </c>
      <c r="H278" s="68">
        <v>3</v>
      </c>
      <c r="I278" s="68">
        <v>4</v>
      </c>
      <c r="J278" s="68">
        <v>5</v>
      </c>
      <c r="K278" s="173" t="s">
        <v>7</v>
      </c>
      <c r="L278" s="173"/>
      <c r="M278" s="68" t="s">
        <v>318</v>
      </c>
      <c r="N278" s="69" t="s">
        <v>319</v>
      </c>
    </row>
    <row r="279" spans="2:14" ht="15">
      <c r="B279" s="70" t="s">
        <v>320</v>
      </c>
      <c r="C279" s="174" t="str">
        <f>IF(C272&gt;"",C272&amp;" - "&amp;G272,"")</f>
        <v>Räsänen Elmeri - Vuorinen Niilo</v>
      </c>
      <c r="D279" s="174"/>
      <c r="E279" s="72"/>
      <c r="F279" s="73">
        <v>6</v>
      </c>
      <c r="G279" s="73">
        <v>-7</v>
      </c>
      <c r="H279" s="73">
        <v>5</v>
      </c>
      <c r="I279" s="73">
        <v>6</v>
      </c>
      <c r="J279" s="74"/>
      <c r="K279" s="75">
        <f>IF(ISBLANK(F279),"",COUNTIF(F279:J279,"&gt;=0"))</f>
        <v>3</v>
      </c>
      <c r="L279" s="76">
        <f>IF(ISBLANK(F279),"",IF(LEFT(F279)="-",1,0)+IF(LEFT(G279)="-",1,0)+IF(LEFT(H279)="-",1,0)+IF(LEFT(I279)="-",1,0)+IF(LEFT(J279)="-",1,0))</f>
        <v>1</v>
      </c>
      <c r="M279" s="77">
        <f aca="true" t="shared" si="11" ref="M279:N283">IF(K279=3,1,"")</f>
        <v>1</v>
      </c>
      <c r="N279" s="78">
        <f t="shared" si="11"/>
      </c>
    </row>
    <row r="280" spans="2:14" ht="15">
      <c r="B280" s="70" t="s">
        <v>321</v>
      </c>
      <c r="C280" s="174" t="str">
        <f>IF(C273&gt;"",C273&amp;" - "&amp;G273,"")</f>
        <v>Karjalainen Samu - Passinen Eemil</v>
      </c>
      <c r="D280" s="174"/>
      <c r="E280" s="72"/>
      <c r="F280" s="73">
        <v>-6</v>
      </c>
      <c r="G280" s="73">
        <v>-7</v>
      </c>
      <c r="H280" s="73">
        <v>8</v>
      </c>
      <c r="I280" s="73">
        <v>-5</v>
      </c>
      <c r="J280" s="79"/>
      <c r="K280" s="80">
        <f>IF(ISBLANK(F280),"",COUNTIF(F280:J280,"&gt;=0"))</f>
        <v>1</v>
      </c>
      <c r="L280" s="81">
        <f>IF(ISBLANK(F280),"",IF(LEFT(F280)="-",1,0)+IF(LEFT(G280)="-",1,0)+IF(LEFT(H280)="-",1,0)+IF(LEFT(I280)="-",1,0)+IF(LEFT(J280)="-",1,0))</f>
        <v>3</v>
      </c>
      <c r="M280" s="82">
        <f t="shared" si="11"/>
      </c>
      <c r="N280" s="83">
        <f t="shared" si="11"/>
        <v>1</v>
      </c>
    </row>
    <row r="281" spans="2:14" ht="15">
      <c r="B281" s="84" t="s">
        <v>322</v>
      </c>
      <c r="C281" s="71" t="str">
        <f>IF(C275&gt;"",C275&amp;" / "&amp;C276,"")</f>
        <v>Räsänen Elmeri / Karjalainen Samu</v>
      </c>
      <c r="D281" s="71" t="str">
        <f>IF(G275&gt;"",G275&amp;" / "&amp;G276,"")</f>
        <v>Vuorinen Niilo / Passinen Eemil</v>
      </c>
      <c r="E281" s="85"/>
      <c r="F281" s="73">
        <v>10</v>
      </c>
      <c r="G281" s="73">
        <v>2</v>
      </c>
      <c r="H281" s="73">
        <v>6</v>
      </c>
      <c r="I281" s="73"/>
      <c r="J281" s="79"/>
      <c r="K281" s="80">
        <f>IF(ISBLANK(F281),"",COUNTIF(F281:J281,"&gt;=0"))</f>
        <v>3</v>
      </c>
      <c r="L281" s="81">
        <f>IF(ISBLANK(F281),"",IF(LEFT(F281)="-",1,0)+IF(LEFT(G281)="-",1,0)+IF(LEFT(H281)="-",1,0)+IF(LEFT(I281)="-",1,0)+IF(LEFT(J281)="-",1,0))</f>
        <v>0</v>
      </c>
      <c r="M281" s="82">
        <f t="shared" si="11"/>
        <v>1</v>
      </c>
      <c r="N281" s="83">
        <f t="shared" si="11"/>
      </c>
    </row>
    <row r="282" spans="2:14" ht="15">
      <c r="B282" s="70" t="s">
        <v>323</v>
      </c>
      <c r="C282" s="174" t="str">
        <f>IF(C272&gt;"",C272&amp;" - "&amp;G273,"")</f>
        <v>Räsänen Elmeri - Passinen Eemil</v>
      </c>
      <c r="D282" s="174"/>
      <c r="E282" s="72"/>
      <c r="F282" s="73">
        <v>9</v>
      </c>
      <c r="G282" s="73">
        <v>5</v>
      </c>
      <c r="H282" s="73">
        <v>8</v>
      </c>
      <c r="I282" s="73"/>
      <c r="J282" s="79"/>
      <c r="K282" s="80">
        <f>IF(ISBLANK(F282),"",COUNTIF(F282:J282,"&gt;=0"))</f>
        <v>3</v>
      </c>
      <c r="L282" s="81">
        <f>IF(ISBLANK(F282),"",IF(LEFT(F282)="-",1,0)+IF(LEFT(G282)="-",1,0)+IF(LEFT(H282)="-",1,0)+IF(LEFT(I282)="-",1,0)+IF(LEFT(J282)="-",1,0))</f>
        <v>0</v>
      </c>
      <c r="M282" s="82">
        <f t="shared" si="11"/>
        <v>1</v>
      </c>
      <c r="N282" s="83">
        <f t="shared" si="11"/>
      </c>
    </row>
    <row r="283" spans="2:14" ht="15.75" thickBot="1">
      <c r="B283" s="70" t="s">
        <v>324</v>
      </c>
      <c r="C283" s="174" t="str">
        <f>IF(C273&gt;"",C273&amp;" - "&amp;G272,"")</f>
        <v>Karjalainen Samu - Vuorinen Niilo</v>
      </c>
      <c r="D283" s="174"/>
      <c r="E283" s="72"/>
      <c r="F283" s="73"/>
      <c r="G283" s="73"/>
      <c r="H283" s="73"/>
      <c r="I283" s="73"/>
      <c r="J283" s="79"/>
      <c r="K283" s="86">
        <f>IF(ISBLANK(F283),"",COUNTIF(F283:J283,"&gt;=0"))</f>
      </c>
      <c r="L283" s="87">
        <f>IF(ISBLANK(F283),"",IF(LEFT(F283)="-",1,0)+IF(LEFT(G283)="-",1,0)+IF(LEFT(H283)="-",1,0)+IF(LEFT(I283)="-",1,0)+IF(LEFT(J283)="-",1,0))</f>
      </c>
      <c r="M283" s="88">
        <f t="shared" si="11"/>
      </c>
      <c r="N283" s="89">
        <f t="shared" si="11"/>
      </c>
    </row>
    <row r="284" spans="2:14" ht="19.5" thickBot="1">
      <c r="B284" s="90"/>
      <c r="C284" s="91"/>
      <c r="D284" s="91"/>
      <c r="E284" s="91"/>
      <c r="F284" s="92"/>
      <c r="G284" s="92"/>
      <c r="H284" s="93"/>
      <c r="I284" s="175" t="s">
        <v>325</v>
      </c>
      <c r="J284" s="175"/>
      <c r="K284" s="94">
        <f>COUNTIF(K279:K283,"=3")</f>
        <v>3</v>
      </c>
      <c r="L284" s="95">
        <f>COUNTIF(L279:L283,"=3")</f>
        <v>1</v>
      </c>
      <c r="M284" s="96">
        <f>SUM(M279:M283)</f>
        <v>3</v>
      </c>
      <c r="N284" s="97">
        <f>SUM(N279:N283)</f>
        <v>1</v>
      </c>
    </row>
    <row r="285" spans="2:14" ht="15">
      <c r="B285" s="98" t="s">
        <v>326</v>
      </c>
      <c r="C285" s="91"/>
      <c r="D285" s="91"/>
      <c r="E285" s="91"/>
      <c r="F285" s="91"/>
      <c r="G285" s="91"/>
      <c r="H285" s="91"/>
      <c r="I285" s="91"/>
      <c r="J285" s="91"/>
      <c r="K285" s="42"/>
      <c r="L285" s="42"/>
      <c r="M285" s="42"/>
      <c r="N285" s="54"/>
    </row>
    <row r="286" spans="2:14" ht="15">
      <c r="B286" s="99" t="s">
        <v>327</v>
      </c>
      <c r="C286" s="100"/>
      <c r="D286" s="101" t="s">
        <v>328</v>
      </c>
      <c r="E286" s="100"/>
      <c r="F286" s="101" t="s">
        <v>32</v>
      </c>
      <c r="G286" s="101"/>
      <c r="H286" s="102"/>
      <c r="I286" s="42"/>
      <c r="J286" s="176" t="s">
        <v>329</v>
      </c>
      <c r="K286" s="176"/>
      <c r="L286" s="176"/>
      <c r="M286" s="176"/>
      <c r="N286" s="177"/>
    </row>
    <row r="287" spans="2:14" ht="21.75" thickBot="1">
      <c r="B287" s="178"/>
      <c r="C287" s="179"/>
      <c r="D287" s="179"/>
      <c r="E287" s="103"/>
      <c r="F287" s="179"/>
      <c r="G287" s="179"/>
      <c r="H287" s="179"/>
      <c r="I287" s="179"/>
      <c r="J287" s="180" t="str">
        <f>IF(M284=3,C271,IF(N284=3,G271,""))</f>
        <v>KuPTS 2</v>
      </c>
      <c r="K287" s="180"/>
      <c r="L287" s="180"/>
      <c r="M287" s="180"/>
      <c r="N287" s="181"/>
    </row>
    <row r="288" spans="2:14" ht="15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6"/>
    </row>
    <row r="290" spans="2:14" ht="15">
      <c r="B290" s="43"/>
      <c r="C290" s="44"/>
      <c r="D290" s="44"/>
      <c r="E290" s="44"/>
      <c r="F290" s="45"/>
      <c r="G290" s="46" t="s">
        <v>297</v>
      </c>
      <c r="H290" s="47"/>
      <c r="I290" s="162" t="s">
        <v>0</v>
      </c>
      <c r="J290" s="162"/>
      <c r="K290" s="162"/>
      <c r="L290" s="162"/>
      <c r="M290" s="162"/>
      <c r="N290" s="163"/>
    </row>
    <row r="291" spans="2:14" ht="15">
      <c r="B291" s="48"/>
      <c r="C291" s="49" t="s">
        <v>298</v>
      </c>
      <c r="D291" s="49"/>
      <c r="E291" s="42"/>
      <c r="F291" s="50"/>
      <c r="G291" s="46" t="s">
        <v>299</v>
      </c>
      <c r="H291" s="51"/>
      <c r="I291" s="162" t="s">
        <v>25</v>
      </c>
      <c r="J291" s="162"/>
      <c r="K291" s="162"/>
      <c r="L291" s="162"/>
      <c r="M291" s="162"/>
      <c r="N291" s="163"/>
    </row>
    <row r="292" spans="2:14" ht="15.75">
      <c r="B292" s="48"/>
      <c r="C292" s="52" t="s">
        <v>300</v>
      </c>
      <c r="D292" s="52"/>
      <c r="E292" s="42"/>
      <c r="F292" s="50"/>
      <c r="G292" s="46" t="s">
        <v>301</v>
      </c>
      <c r="H292" s="51"/>
      <c r="I292" s="162" t="s">
        <v>449</v>
      </c>
      <c r="J292" s="162"/>
      <c r="K292" s="162"/>
      <c r="L292" s="162"/>
      <c r="M292" s="162"/>
      <c r="N292" s="163"/>
    </row>
    <row r="293" spans="2:14" ht="15.75">
      <c r="B293" s="48"/>
      <c r="C293" s="42" t="s">
        <v>302</v>
      </c>
      <c r="D293" s="52"/>
      <c r="E293" s="42"/>
      <c r="F293" s="50"/>
      <c r="G293" s="46" t="s">
        <v>303</v>
      </c>
      <c r="H293" s="51"/>
      <c r="I293" s="162">
        <v>45066</v>
      </c>
      <c r="J293" s="162"/>
      <c r="K293" s="162"/>
      <c r="L293" s="162"/>
      <c r="M293" s="162"/>
      <c r="N293" s="163"/>
    </row>
    <row r="294" spans="2:14" ht="15.75" thickBot="1">
      <c r="B294" s="48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54"/>
    </row>
    <row r="295" spans="2:14" ht="15">
      <c r="B295" s="55" t="s">
        <v>304</v>
      </c>
      <c r="C295" s="164" t="s">
        <v>18</v>
      </c>
      <c r="D295" s="164"/>
      <c r="E295" s="56"/>
      <c r="F295" s="57" t="s">
        <v>306</v>
      </c>
      <c r="G295" s="164" t="s">
        <v>44</v>
      </c>
      <c r="H295" s="164"/>
      <c r="I295" s="164"/>
      <c r="J295" s="164"/>
      <c r="K295" s="164"/>
      <c r="L295" s="164"/>
      <c r="M295" s="164"/>
      <c r="N295" s="165"/>
    </row>
    <row r="296" spans="2:14" ht="15">
      <c r="B296" s="58" t="s">
        <v>307</v>
      </c>
      <c r="C296" s="166" t="s">
        <v>346</v>
      </c>
      <c r="D296" s="166"/>
      <c r="E296" s="59"/>
      <c r="F296" s="60" t="s">
        <v>309</v>
      </c>
      <c r="G296" s="166" t="s">
        <v>341</v>
      </c>
      <c r="H296" s="166"/>
      <c r="I296" s="166"/>
      <c r="J296" s="166"/>
      <c r="K296" s="166"/>
      <c r="L296" s="166"/>
      <c r="M296" s="166"/>
      <c r="N296" s="167"/>
    </row>
    <row r="297" spans="2:14" ht="15">
      <c r="B297" s="58" t="s">
        <v>311</v>
      </c>
      <c r="C297" s="166" t="s">
        <v>344</v>
      </c>
      <c r="D297" s="166"/>
      <c r="E297" s="59"/>
      <c r="F297" s="60" t="s">
        <v>313</v>
      </c>
      <c r="G297" s="166" t="s">
        <v>339</v>
      </c>
      <c r="H297" s="166"/>
      <c r="I297" s="166"/>
      <c r="J297" s="166"/>
      <c r="K297" s="166"/>
      <c r="L297" s="166"/>
      <c r="M297" s="166"/>
      <c r="N297" s="167"/>
    </row>
    <row r="298" spans="2:14" ht="15">
      <c r="B298" s="168" t="s">
        <v>315</v>
      </c>
      <c r="C298" s="169"/>
      <c r="D298" s="169"/>
      <c r="E298" s="61"/>
      <c r="F298" s="169" t="s">
        <v>315</v>
      </c>
      <c r="G298" s="169"/>
      <c r="H298" s="169"/>
      <c r="I298" s="169"/>
      <c r="J298" s="169"/>
      <c r="K298" s="169"/>
      <c r="L298" s="169"/>
      <c r="M298" s="169"/>
      <c r="N298" s="170"/>
    </row>
    <row r="299" spans="2:14" ht="15">
      <c r="B299" s="62" t="s">
        <v>316</v>
      </c>
      <c r="C299" s="166" t="s">
        <v>346</v>
      </c>
      <c r="D299" s="166"/>
      <c r="E299" s="59"/>
      <c r="F299" s="63" t="s">
        <v>316</v>
      </c>
      <c r="G299" s="166" t="s">
        <v>341</v>
      </c>
      <c r="H299" s="166"/>
      <c r="I299" s="166"/>
      <c r="J299" s="166"/>
      <c r="K299" s="166"/>
      <c r="L299" s="166"/>
      <c r="M299" s="166"/>
      <c r="N299" s="167"/>
    </row>
    <row r="300" spans="2:14" ht="15.75" thickBot="1">
      <c r="B300" s="64" t="s">
        <v>316</v>
      </c>
      <c r="C300" s="166" t="s">
        <v>344</v>
      </c>
      <c r="D300" s="166"/>
      <c r="E300" s="65"/>
      <c r="F300" s="66" t="s">
        <v>316</v>
      </c>
      <c r="G300" s="166" t="s">
        <v>339</v>
      </c>
      <c r="H300" s="166"/>
      <c r="I300" s="166"/>
      <c r="J300" s="166"/>
      <c r="K300" s="166"/>
      <c r="L300" s="166"/>
      <c r="M300" s="166"/>
      <c r="N300" s="167"/>
    </row>
    <row r="301" spans="2:14" ht="15">
      <c r="B301" s="48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54"/>
    </row>
    <row r="302" spans="2:14" ht="15.75" thickBot="1">
      <c r="B302" s="67" t="s">
        <v>317</v>
      </c>
      <c r="C302" s="42"/>
      <c r="D302" s="42"/>
      <c r="E302" s="42"/>
      <c r="F302" s="68">
        <v>1</v>
      </c>
      <c r="G302" s="68">
        <v>2</v>
      </c>
      <c r="H302" s="68">
        <v>3</v>
      </c>
      <c r="I302" s="68">
        <v>4</v>
      </c>
      <c r="J302" s="68">
        <v>5</v>
      </c>
      <c r="K302" s="173" t="s">
        <v>7</v>
      </c>
      <c r="L302" s="173"/>
      <c r="M302" s="68" t="s">
        <v>318</v>
      </c>
      <c r="N302" s="69" t="s">
        <v>319</v>
      </c>
    </row>
    <row r="303" spans="2:14" ht="15">
      <c r="B303" s="70" t="s">
        <v>320</v>
      </c>
      <c r="C303" s="174" t="str">
        <f>IF(C296&gt;"",C296&amp;" - "&amp;G296,"")</f>
        <v>Leppänen Konsta - Helisten Joel</v>
      </c>
      <c r="D303" s="174"/>
      <c r="E303" s="72"/>
      <c r="F303" s="73">
        <v>2</v>
      </c>
      <c r="G303" s="73">
        <v>6</v>
      </c>
      <c r="H303" s="73">
        <v>4</v>
      </c>
      <c r="I303" s="73"/>
      <c r="J303" s="74"/>
      <c r="K303" s="75">
        <f>IF(ISBLANK(F303),"",COUNTIF(F303:J303,"&gt;=0"))</f>
        <v>3</v>
      </c>
      <c r="L303" s="76">
        <f>IF(ISBLANK(F303),"",IF(LEFT(F303)="-",1,0)+IF(LEFT(G303)="-",1,0)+IF(LEFT(H303)="-",1,0)+IF(LEFT(I303)="-",1,0)+IF(LEFT(J303)="-",1,0))</f>
        <v>0</v>
      </c>
      <c r="M303" s="77">
        <f aca="true" t="shared" si="12" ref="M303:N307">IF(K303=3,1,"")</f>
        <v>1</v>
      </c>
      <c r="N303" s="78">
        <f t="shared" si="12"/>
      </c>
    </row>
    <row r="304" spans="2:14" ht="15">
      <c r="B304" s="70" t="s">
        <v>321</v>
      </c>
      <c r="C304" s="174" t="str">
        <f>IF(C297&gt;"",C297&amp;" - "&amp;G297,"")</f>
        <v>Hämäläinen Niko - Vahtola Otso</v>
      </c>
      <c r="D304" s="174"/>
      <c r="E304" s="72"/>
      <c r="F304" s="73">
        <v>8</v>
      </c>
      <c r="G304" s="73">
        <v>-5</v>
      </c>
      <c r="H304" s="73">
        <v>-9</v>
      </c>
      <c r="I304" s="73">
        <v>-7</v>
      </c>
      <c r="J304" s="79"/>
      <c r="K304" s="80">
        <f>IF(ISBLANK(F304),"",COUNTIF(F304:J304,"&gt;=0"))</f>
        <v>1</v>
      </c>
      <c r="L304" s="81">
        <f>IF(ISBLANK(F304),"",IF(LEFT(F304)="-",1,0)+IF(LEFT(G304)="-",1,0)+IF(LEFT(H304)="-",1,0)+IF(LEFT(I304)="-",1,0)+IF(LEFT(J304)="-",1,0))</f>
        <v>3</v>
      </c>
      <c r="M304" s="82">
        <f t="shared" si="12"/>
      </c>
      <c r="N304" s="83">
        <f t="shared" si="12"/>
        <v>1</v>
      </c>
    </row>
    <row r="305" spans="2:14" ht="15">
      <c r="B305" s="84" t="s">
        <v>322</v>
      </c>
      <c r="C305" s="71" t="str">
        <f>IF(C299&gt;"",C299&amp;" / "&amp;C300,"")</f>
        <v>Leppänen Konsta / Hämäläinen Niko</v>
      </c>
      <c r="D305" s="71" t="str">
        <f>IF(G299&gt;"",G299&amp;" / "&amp;G300,"")</f>
        <v>Helisten Joel / Vahtola Otso</v>
      </c>
      <c r="E305" s="85"/>
      <c r="F305" s="73">
        <v>10</v>
      </c>
      <c r="G305" s="73">
        <v>9</v>
      </c>
      <c r="H305" s="73">
        <v>3</v>
      </c>
      <c r="I305" s="73"/>
      <c r="J305" s="79"/>
      <c r="K305" s="80">
        <f>IF(ISBLANK(F305),"",COUNTIF(F305:J305,"&gt;=0"))</f>
        <v>3</v>
      </c>
      <c r="L305" s="81">
        <f>IF(ISBLANK(F305),"",IF(LEFT(F305)="-",1,0)+IF(LEFT(G305)="-",1,0)+IF(LEFT(H305)="-",1,0)+IF(LEFT(I305)="-",1,0)+IF(LEFT(J305)="-",1,0))</f>
        <v>0</v>
      </c>
      <c r="M305" s="82">
        <f t="shared" si="12"/>
        <v>1</v>
      </c>
      <c r="N305" s="83">
        <f t="shared" si="12"/>
      </c>
    </row>
    <row r="306" spans="2:14" ht="15">
      <c r="B306" s="70" t="s">
        <v>323</v>
      </c>
      <c r="C306" s="174" t="str">
        <f>IF(C296&gt;"",C296&amp;" - "&amp;G297,"")</f>
        <v>Leppänen Konsta - Vahtola Otso</v>
      </c>
      <c r="D306" s="174"/>
      <c r="E306" s="72"/>
      <c r="F306" s="73">
        <v>-10</v>
      </c>
      <c r="G306" s="73">
        <v>9</v>
      </c>
      <c r="H306" s="73">
        <v>-6</v>
      </c>
      <c r="I306" s="73">
        <v>-3</v>
      </c>
      <c r="J306" s="79"/>
      <c r="K306" s="80">
        <f>IF(ISBLANK(F306),"",COUNTIF(F306:J306,"&gt;=0"))</f>
        <v>1</v>
      </c>
      <c r="L306" s="81">
        <f>IF(ISBLANK(F306),"",IF(LEFT(F306)="-",1,0)+IF(LEFT(G306)="-",1,0)+IF(LEFT(H306)="-",1,0)+IF(LEFT(I306)="-",1,0)+IF(LEFT(J306)="-",1,0))</f>
        <v>3</v>
      </c>
      <c r="M306" s="82">
        <f t="shared" si="12"/>
      </c>
      <c r="N306" s="83">
        <f t="shared" si="12"/>
        <v>1</v>
      </c>
    </row>
    <row r="307" spans="2:14" ht="15.75" thickBot="1">
      <c r="B307" s="70" t="s">
        <v>324</v>
      </c>
      <c r="C307" s="174" t="str">
        <f>IF(C297&gt;"",C297&amp;" - "&amp;G296,"")</f>
        <v>Hämäläinen Niko - Helisten Joel</v>
      </c>
      <c r="D307" s="174"/>
      <c r="E307" s="72"/>
      <c r="F307" s="73">
        <v>-9</v>
      </c>
      <c r="G307" s="73">
        <v>2</v>
      </c>
      <c r="H307" s="73">
        <v>13</v>
      </c>
      <c r="I307" s="73">
        <v>2</v>
      </c>
      <c r="J307" s="79"/>
      <c r="K307" s="86">
        <f>IF(ISBLANK(F307),"",COUNTIF(F307:J307,"&gt;=0"))</f>
        <v>3</v>
      </c>
      <c r="L307" s="87">
        <f>IF(ISBLANK(F307),"",IF(LEFT(F307)="-",1,0)+IF(LEFT(G307)="-",1,0)+IF(LEFT(H307)="-",1,0)+IF(LEFT(I307)="-",1,0)+IF(LEFT(J307)="-",1,0))</f>
        <v>1</v>
      </c>
      <c r="M307" s="88">
        <f t="shared" si="12"/>
        <v>1</v>
      </c>
      <c r="N307" s="89">
        <f t="shared" si="12"/>
      </c>
    </row>
    <row r="308" spans="2:14" ht="19.5" thickBot="1">
      <c r="B308" s="90"/>
      <c r="C308" s="91"/>
      <c r="D308" s="91"/>
      <c r="E308" s="91"/>
      <c r="F308" s="92"/>
      <c r="G308" s="92"/>
      <c r="H308" s="93"/>
      <c r="I308" s="175" t="s">
        <v>325</v>
      </c>
      <c r="J308" s="175"/>
      <c r="K308" s="94">
        <f>COUNTIF(K303:K307,"=3")</f>
        <v>3</v>
      </c>
      <c r="L308" s="95">
        <f>COUNTIF(L303:L307,"=3")</f>
        <v>2</v>
      </c>
      <c r="M308" s="96">
        <f>SUM(M303:M307)</f>
        <v>3</v>
      </c>
      <c r="N308" s="97">
        <f>SUM(N303:N307)</f>
        <v>2</v>
      </c>
    </row>
    <row r="309" spans="2:14" ht="15">
      <c r="B309" s="98" t="s">
        <v>326</v>
      </c>
      <c r="C309" s="91"/>
      <c r="D309" s="91"/>
      <c r="E309" s="91"/>
      <c r="F309" s="91"/>
      <c r="G309" s="91"/>
      <c r="H309" s="91"/>
      <c r="I309" s="91"/>
      <c r="J309" s="91"/>
      <c r="K309" s="42"/>
      <c r="L309" s="42"/>
      <c r="M309" s="42"/>
      <c r="N309" s="54"/>
    </row>
    <row r="310" spans="2:14" ht="15">
      <c r="B310" s="99" t="s">
        <v>327</v>
      </c>
      <c r="C310" s="100"/>
      <c r="D310" s="101" t="s">
        <v>328</v>
      </c>
      <c r="E310" s="100"/>
      <c r="F310" s="101" t="s">
        <v>32</v>
      </c>
      <c r="G310" s="101"/>
      <c r="H310" s="102"/>
      <c r="I310" s="42"/>
      <c r="J310" s="176" t="s">
        <v>329</v>
      </c>
      <c r="K310" s="176"/>
      <c r="L310" s="176"/>
      <c r="M310" s="176"/>
      <c r="N310" s="177"/>
    </row>
    <row r="311" spans="2:14" ht="21.75" thickBot="1">
      <c r="B311" s="178"/>
      <c r="C311" s="179"/>
      <c r="D311" s="179"/>
      <c r="E311" s="103"/>
      <c r="F311" s="179"/>
      <c r="G311" s="179"/>
      <c r="H311" s="179"/>
      <c r="I311" s="179"/>
      <c r="J311" s="180" t="str">
        <f>IF(M308=3,C295,IF(N308=3,G295,""))</f>
        <v>KuPTS</v>
      </c>
      <c r="K311" s="180"/>
      <c r="L311" s="180"/>
      <c r="M311" s="180"/>
      <c r="N311" s="181"/>
    </row>
    <row r="312" spans="2:14" ht="15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6"/>
    </row>
    <row r="314" spans="2:14" ht="15">
      <c r="B314" s="43"/>
      <c r="C314" s="44"/>
      <c r="D314" s="44"/>
      <c r="E314" s="44"/>
      <c r="F314" s="45"/>
      <c r="G314" s="46" t="s">
        <v>297</v>
      </c>
      <c r="H314" s="47"/>
      <c r="I314" s="162" t="s">
        <v>0</v>
      </c>
      <c r="J314" s="162"/>
      <c r="K314" s="162"/>
      <c r="L314" s="162"/>
      <c r="M314" s="162"/>
      <c r="N314" s="163"/>
    </row>
    <row r="315" spans="2:14" ht="15">
      <c r="B315" s="48"/>
      <c r="C315" s="49" t="s">
        <v>298</v>
      </c>
      <c r="D315" s="49"/>
      <c r="E315" s="42"/>
      <c r="F315" s="50"/>
      <c r="G315" s="46" t="s">
        <v>299</v>
      </c>
      <c r="H315" s="51"/>
      <c r="I315" s="162" t="s">
        <v>25</v>
      </c>
      <c r="J315" s="162"/>
      <c r="K315" s="162"/>
      <c r="L315" s="162"/>
      <c r="M315" s="162"/>
      <c r="N315" s="163"/>
    </row>
    <row r="316" spans="2:14" ht="15.75">
      <c r="B316" s="48"/>
      <c r="C316" s="52" t="s">
        <v>300</v>
      </c>
      <c r="D316" s="52"/>
      <c r="E316" s="42"/>
      <c r="F316" s="50"/>
      <c r="G316" s="46" t="s">
        <v>301</v>
      </c>
      <c r="H316" s="51"/>
      <c r="I316" s="162" t="s">
        <v>449</v>
      </c>
      <c r="J316" s="162"/>
      <c r="K316" s="162"/>
      <c r="L316" s="162"/>
      <c r="M316" s="162"/>
      <c r="N316" s="163"/>
    </row>
    <row r="317" spans="2:14" ht="15.75">
      <c r="B317" s="48"/>
      <c r="C317" s="42" t="s">
        <v>302</v>
      </c>
      <c r="D317" s="52"/>
      <c r="E317" s="42"/>
      <c r="F317" s="50"/>
      <c r="G317" s="46" t="s">
        <v>303</v>
      </c>
      <c r="H317" s="51"/>
      <c r="I317" s="162">
        <v>45066</v>
      </c>
      <c r="J317" s="162"/>
      <c r="K317" s="162"/>
      <c r="L317" s="162"/>
      <c r="M317" s="162"/>
      <c r="N317" s="163"/>
    </row>
    <row r="318" spans="2:14" ht="15.75" thickBot="1">
      <c r="B318" s="48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54"/>
    </row>
    <row r="319" spans="2:14" ht="15">
      <c r="B319" s="55" t="s">
        <v>304</v>
      </c>
      <c r="C319" s="164" t="s">
        <v>21</v>
      </c>
      <c r="D319" s="164"/>
      <c r="E319" s="56"/>
      <c r="F319" s="57" t="s">
        <v>306</v>
      </c>
      <c r="G319" s="164" t="s">
        <v>305</v>
      </c>
      <c r="H319" s="164"/>
      <c r="I319" s="164"/>
      <c r="J319" s="164"/>
      <c r="K319" s="164"/>
      <c r="L319" s="164"/>
      <c r="M319" s="164"/>
      <c r="N319" s="165"/>
    </row>
    <row r="320" spans="2:14" ht="15">
      <c r="B320" s="58" t="s">
        <v>307</v>
      </c>
      <c r="C320" s="166" t="s">
        <v>348</v>
      </c>
      <c r="D320" s="166"/>
      <c r="E320" s="59"/>
      <c r="F320" s="60" t="s">
        <v>309</v>
      </c>
      <c r="G320" s="166" t="s">
        <v>336</v>
      </c>
      <c r="H320" s="166"/>
      <c r="I320" s="166"/>
      <c r="J320" s="166"/>
      <c r="K320" s="166"/>
      <c r="L320" s="166"/>
      <c r="M320" s="166"/>
      <c r="N320" s="167"/>
    </row>
    <row r="321" spans="2:14" ht="15">
      <c r="B321" s="58" t="s">
        <v>311</v>
      </c>
      <c r="C321" s="166" t="s">
        <v>352</v>
      </c>
      <c r="D321" s="166"/>
      <c r="E321" s="59"/>
      <c r="F321" s="60" t="s">
        <v>313</v>
      </c>
      <c r="G321" s="166" t="s">
        <v>334</v>
      </c>
      <c r="H321" s="166"/>
      <c r="I321" s="166"/>
      <c r="J321" s="166"/>
      <c r="K321" s="166"/>
      <c r="L321" s="166"/>
      <c r="M321" s="166"/>
      <c r="N321" s="167"/>
    </row>
    <row r="322" spans="2:14" ht="15">
      <c r="B322" s="168" t="s">
        <v>315</v>
      </c>
      <c r="C322" s="169"/>
      <c r="D322" s="169"/>
      <c r="E322" s="61"/>
      <c r="F322" s="169" t="s">
        <v>315</v>
      </c>
      <c r="G322" s="169"/>
      <c r="H322" s="169"/>
      <c r="I322" s="169"/>
      <c r="J322" s="169"/>
      <c r="K322" s="169"/>
      <c r="L322" s="169"/>
      <c r="M322" s="169"/>
      <c r="N322" s="170"/>
    </row>
    <row r="323" spans="2:14" ht="15">
      <c r="B323" s="62" t="s">
        <v>316</v>
      </c>
      <c r="C323" s="166" t="s">
        <v>348</v>
      </c>
      <c r="D323" s="166"/>
      <c r="E323" s="59"/>
      <c r="F323" s="63" t="s">
        <v>316</v>
      </c>
      <c r="G323" s="166" t="s">
        <v>336</v>
      </c>
      <c r="H323" s="166"/>
      <c r="I323" s="166"/>
      <c r="J323" s="166"/>
      <c r="K323" s="166"/>
      <c r="L323" s="166"/>
      <c r="M323" s="166"/>
      <c r="N323" s="167"/>
    </row>
    <row r="324" spans="2:14" ht="15.75" thickBot="1">
      <c r="B324" s="64" t="s">
        <v>316</v>
      </c>
      <c r="C324" s="166" t="s">
        <v>352</v>
      </c>
      <c r="D324" s="166"/>
      <c r="E324" s="65"/>
      <c r="F324" s="66" t="s">
        <v>316</v>
      </c>
      <c r="G324" s="166" t="s">
        <v>334</v>
      </c>
      <c r="H324" s="166"/>
      <c r="I324" s="166"/>
      <c r="J324" s="166"/>
      <c r="K324" s="166"/>
      <c r="L324" s="166"/>
      <c r="M324" s="166"/>
      <c r="N324" s="167"/>
    </row>
    <row r="325" spans="2:14" ht="15">
      <c r="B325" s="48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54"/>
    </row>
    <row r="326" spans="2:14" ht="15.75" thickBot="1">
      <c r="B326" s="67" t="s">
        <v>317</v>
      </c>
      <c r="C326" s="42"/>
      <c r="D326" s="42"/>
      <c r="E326" s="42"/>
      <c r="F326" s="68">
        <v>1</v>
      </c>
      <c r="G326" s="68">
        <v>2</v>
      </c>
      <c r="H326" s="68">
        <v>3</v>
      </c>
      <c r="I326" s="68">
        <v>4</v>
      </c>
      <c r="J326" s="68">
        <v>5</v>
      </c>
      <c r="K326" s="173" t="s">
        <v>7</v>
      </c>
      <c r="L326" s="173"/>
      <c r="M326" s="68" t="s">
        <v>318</v>
      </c>
      <c r="N326" s="69" t="s">
        <v>319</v>
      </c>
    </row>
    <row r="327" spans="2:14" ht="15">
      <c r="B327" s="70" t="s">
        <v>320</v>
      </c>
      <c r="C327" s="174" t="str">
        <f>IF(C320&gt;"",C320&amp;" - "&amp;G320,"")</f>
        <v>Moilanen Olavi - Hyttinen Eetu</v>
      </c>
      <c r="D327" s="174"/>
      <c r="E327" s="72"/>
      <c r="F327" s="73">
        <v>-8</v>
      </c>
      <c r="G327" s="73">
        <v>-10</v>
      </c>
      <c r="H327" s="73">
        <v>9</v>
      </c>
      <c r="I327" s="73">
        <v>-8</v>
      </c>
      <c r="J327" s="74"/>
      <c r="K327" s="75">
        <f>IF(ISBLANK(F327),"",COUNTIF(F327:J327,"&gt;=0"))</f>
        <v>1</v>
      </c>
      <c r="L327" s="76">
        <f>IF(ISBLANK(F327),"",IF(LEFT(F327)="-",1,0)+IF(LEFT(G327)="-",1,0)+IF(LEFT(H327)="-",1,0)+IF(LEFT(I327)="-",1,0)+IF(LEFT(J327)="-",1,0))</f>
        <v>3</v>
      </c>
      <c r="M327" s="77">
        <f aca="true" t="shared" si="13" ref="M327:N331">IF(K327=3,1,"")</f>
      </c>
      <c r="N327" s="78">
        <f t="shared" si="13"/>
        <v>1</v>
      </c>
    </row>
    <row r="328" spans="2:14" ht="15">
      <c r="B328" s="70" t="s">
        <v>321</v>
      </c>
      <c r="C328" s="174" t="str">
        <f>IF(C321&gt;"",C321&amp;" - "&amp;G321,"")</f>
        <v>Ylinen Aki - Åvist Aapo</v>
      </c>
      <c r="D328" s="174"/>
      <c r="E328" s="72"/>
      <c r="F328" s="73">
        <v>-2</v>
      </c>
      <c r="G328" s="73">
        <v>0</v>
      </c>
      <c r="H328" s="73">
        <v>-5</v>
      </c>
      <c r="I328" s="73">
        <v>14</v>
      </c>
      <c r="J328" s="79">
        <v>7</v>
      </c>
      <c r="K328" s="80">
        <f>IF(ISBLANK(F328),"",COUNTIF(F328:J328,"&gt;=0"))</f>
        <v>3</v>
      </c>
      <c r="L328" s="81">
        <f>IF(ISBLANK(F328),"",IF(LEFT(F328)="-",1,0)+IF(LEFT(G328)="-",1,0)+IF(LEFT(H328)="-",1,0)+IF(LEFT(I328)="-",1,0)+IF(LEFT(J328)="-",1,0))</f>
        <v>2</v>
      </c>
      <c r="M328" s="82">
        <f t="shared" si="13"/>
        <v>1</v>
      </c>
      <c r="N328" s="83">
        <f t="shared" si="13"/>
      </c>
    </row>
    <row r="329" spans="2:14" ht="15">
      <c r="B329" s="84" t="s">
        <v>322</v>
      </c>
      <c r="C329" s="71" t="str">
        <f>IF(C323&gt;"",C323&amp;" / "&amp;C324,"")</f>
        <v>Moilanen Olavi / Ylinen Aki</v>
      </c>
      <c r="D329" s="71" t="str">
        <f>IF(G323&gt;"",G323&amp;" / "&amp;G324,"")</f>
        <v>Hyttinen Eetu / Åvist Aapo</v>
      </c>
      <c r="E329" s="85"/>
      <c r="F329" s="73">
        <v>12</v>
      </c>
      <c r="G329" s="73">
        <v>-9</v>
      </c>
      <c r="H329" s="73">
        <v>-3</v>
      </c>
      <c r="I329" s="73">
        <v>-5</v>
      </c>
      <c r="J329" s="79"/>
      <c r="K329" s="80">
        <f>IF(ISBLANK(F329),"",COUNTIF(F329:J329,"&gt;=0"))</f>
        <v>1</v>
      </c>
      <c r="L329" s="81">
        <f>IF(ISBLANK(F329),"",IF(LEFT(F329)="-",1,0)+IF(LEFT(G329)="-",1,0)+IF(LEFT(H329)="-",1,0)+IF(LEFT(I329)="-",1,0)+IF(LEFT(J329)="-",1,0))</f>
        <v>3</v>
      </c>
      <c r="M329" s="82">
        <f t="shared" si="13"/>
      </c>
      <c r="N329" s="83">
        <f t="shared" si="13"/>
        <v>1</v>
      </c>
    </row>
    <row r="330" spans="2:14" ht="15">
      <c r="B330" s="70" t="s">
        <v>323</v>
      </c>
      <c r="C330" s="174" t="str">
        <f>IF(C320&gt;"",C320&amp;" - "&amp;G321,"")</f>
        <v>Moilanen Olavi - Åvist Aapo</v>
      </c>
      <c r="D330" s="174"/>
      <c r="E330" s="72"/>
      <c r="F330" s="73">
        <v>-8</v>
      </c>
      <c r="G330" s="73">
        <v>3</v>
      </c>
      <c r="H330" s="73">
        <v>7</v>
      </c>
      <c r="I330" s="73">
        <v>-8</v>
      </c>
      <c r="J330" s="79">
        <v>-5</v>
      </c>
      <c r="K330" s="80">
        <f>IF(ISBLANK(F330),"",COUNTIF(F330:J330,"&gt;=0"))</f>
        <v>2</v>
      </c>
      <c r="L330" s="81">
        <f>IF(ISBLANK(F330),"",IF(LEFT(F330)="-",1,0)+IF(LEFT(G330)="-",1,0)+IF(LEFT(H330)="-",1,0)+IF(LEFT(I330)="-",1,0)+IF(LEFT(J330)="-",1,0))</f>
        <v>3</v>
      </c>
      <c r="M330" s="82">
        <f t="shared" si="13"/>
      </c>
      <c r="N330" s="83">
        <f t="shared" si="13"/>
        <v>1</v>
      </c>
    </row>
    <row r="331" spans="2:14" ht="15.75" thickBot="1">
      <c r="B331" s="70" t="s">
        <v>324</v>
      </c>
      <c r="C331" s="174" t="str">
        <f>IF(C321&gt;"",C321&amp;" - "&amp;G320,"")</f>
        <v>Ylinen Aki - Hyttinen Eetu</v>
      </c>
      <c r="D331" s="174"/>
      <c r="E331" s="72"/>
      <c r="F331" s="73"/>
      <c r="G331" s="73"/>
      <c r="H331" s="73"/>
      <c r="I331" s="73"/>
      <c r="J331" s="79"/>
      <c r="K331" s="86">
        <f>IF(ISBLANK(F331),"",COUNTIF(F331:J331,"&gt;=0"))</f>
      </c>
      <c r="L331" s="87">
        <f>IF(ISBLANK(F331),"",IF(LEFT(F331)="-",1,0)+IF(LEFT(G331)="-",1,0)+IF(LEFT(H331)="-",1,0)+IF(LEFT(I331)="-",1,0)+IF(LEFT(J331)="-",1,0))</f>
      </c>
      <c r="M331" s="88">
        <f t="shared" si="13"/>
      </c>
      <c r="N331" s="89">
        <f t="shared" si="13"/>
      </c>
    </row>
    <row r="332" spans="2:14" ht="19.5" thickBot="1">
      <c r="B332" s="90"/>
      <c r="C332" s="91"/>
      <c r="D332" s="91"/>
      <c r="E332" s="91"/>
      <c r="F332" s="92"/>
      <c r="G332" s="92"/>
      <c r="H332" s="93"/>
      <c r="I332" s="175" t="s">
        <v>325</v>
      </c>
      <c r="J332" s="175"/>
      <c r="K332" s="94">
        <f>COUNTIF(K327:K331,"=3")</f>
        <v>1</v>
      </c>
      <c r="L332" s="95">
        <f>COUNTIF(L327:L331,"=3")</f>
        <v>3</v>
      </c>
      <c r="M332" s="96">
        <f>SUM(M327:M331)</f>
        <v>1</v>
      </c>
      <c r="N332" s="97">
        <f>SUM(N327:N331)</f>
        <v>3</v>
      </c>
    </row>
    <row r="333" spans="2:14" ht="15">
      <c r="B333" s="98" t="s">
        <v>326</v>
      </c>
      <c r="C333" s="91"/>
      <c r="D333" s="91"/>
      <c r="E333" s="91"/>
      <c r="F333" s="91"/>
      <c r="G333" s="91"/>
      <c r="H333" s="91"/>
      <c r="I333" s="91"/>
      <c r="J333" s="91"/>
      <c r="K333" s="42"/>
      <c r="L333" s="42"/>
      <c r="M333" s="42"/>
      <c r="N333" s="54"/>
    </row>
    <row r="334" spans="2:14" ht="15">
      <c r="B334" s="99" t="s">
        <v>327</v>
      </c>
      <c r="C334" s="100"/>
      <c r="D334" s="101" t="s">
        <v>328</v>
      </c>
      <c r="E334" s="100"/>
      <c r="F334" s="101" t="s">
        <v>32</v>
      </c>
      <c r="G334" s="101"/>
      <c r="H334" s="102"/>
      <c r="I334" s="42"/>
      <c r="J334" s="176" t="s">
        <v>329</v>
      </c>
      <c r="K334" s="176"/>
      <c r="L334" s="176"/>
      <c r="M334" s="176"/>
      <c r="N334" s="177"/>
    </row>
    <row r="335" spans="2:14" ht="21.75" thickBot="1">
      <c r="B335" s="178"/>
      <c r="C335" s="179"/>
      <c r="D335" s="179"/>
      <c r="E335" s="103"/>
      <c r="F335" s="179"/>
      <c r="G335" s="179"/>
      <c r="H335" s="179"/>
      <c r="I335" s="179"/>
      <c r="J335" s="180" t="str">
        <f>IF(M332=3,C319,IF(N332=3,G319,""))</f>
        <v>OPT-86 2</v>
      </c>
      <c r="K335" s="180"/>
      <c r="L335" s="180"/>
      <c r="M335" s="180"/>
      <c r="N335" s="181"/>
    </row>
    <row r="336" spans="2:14" ht="15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6"/>
    </row>
    <row r="338" spans="2:14" ht="15">
      <c r="B338" s="43"/>
      <c r="C338" s="44"/>
      <c r="D338" s="44"/>
      <c r="E338" s="44"/>
      <c r="F338" s="45"/>
      <c r="G338" s="46" t="s">
        <v>297</v>
      </c>
      <c r="H338" s="47"/>
      <c r="I338" s="162" t="s">
        <v>0</v>
      </c>
      <c r="J338" s="162"/>
      <c r="K338" s="162"/>
      <c r="L338" s="162"/>
      <c r="M338" s="162"/>
      <c r="N338" s="163"/>
    </row>
    <row r="339" spans="2:14" ht="15">
      <c r="B339" s="48"/>
      <c r="C339" s="49" t="s">
        <v>298</v>
      </c>
      <c r="D339" s="49"/>
      <c r="E339" s="42"/>
      <c r="F339" s="50"/>
      <c r="G339" s="46" t="s">
        <v>299</v>
      </c>
      <c r="H339" s="51"/>
      <c r="I339" s="162" t="s">
        <v>25</v>
      </c>
      <c r="J339" s="162"/>
      <c r="K339" s="162"/>
      <c r="L339" s="162"/>
      <c r="M339" s="162"/>
      <c r="N339" s="163"/>
    </row>
    <row r="340" spans="2:14" ht="15.75">
      <c r="B340" s="48"/>
      <c r="C340" s="52" t="s">
        <v>300</v>
      </c>
      <c r="D340" s="52"/>
      <c r="E340" s="42"/>
      <c r="F340" s="50"/>
      <c r="G340" s="46" t="s">
        <v>301</v>
      </c>
      <c r="H340" s="51"/>
      <c r="I340" s="162" t="s">
        <v>355</v>
      </c>
      <c r="J340" s="162"/>
      <c r="K340" s="162"/>
      <c r="L340" s="162"/>
      <c r="M340" s="162"/>
      <c r="N340" s="163"/>
    </row>
    <row r="341" spans="2:14" ht="15.75">
      <c r="B341" s="48"/>
      <c r="C341" s="42" t="s">
        <v>302</v>
      </c>
      <c r="D341" s="52"/>
      <c r="E341" s="42"/>
      <c r="F341" s="50"/>
      <c r="G341" s="46" t="s">
        <v>303</v>
      </c>
      <c r="H341" s="51"/>
      <c r="I341" s="162">
        <v>45066</v>
      </c>
      <c r="J341" s="162"/>
      <c r="K341" s="162"/>
      <c r="L341" s="162"/>
      <c r="M341" s="162"/>
      <c r="N341" s="163"/>
    </row>
    <row r="342" spans="2:14" ht="15.75" thickBot="1">
      <c r="B342" s="48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54"/>
    </row>
    <row r="343" spans="2:14" ht="15">
      <c r="B343" s="55" t="s">
        <v>304</v>
      </c>
      <c r="C343" s="164" t="s">
        <v>67</v>
      </c>
      <c r="D343" s="164"/>
      <c r="E343" s="56"/>
      <c r="F343" s="57" t="s">
        <v>306</v>
      </c>
      <c r="G343" s="164" t="s">
        <v>18</v>
      </c>
      <c r="H343" s="164"/>
      <c r="I343" s="164"/>
      <c r="J343" s="164"/>
      <c r="K343" s="164"/>
      <c r="L343" s="164"/>
      <c r="M343" s="164"/>
      <c r="N343" s="165"/>
    </row>
    <row r="344" spans="2:14" ht="15">
      <c r="B344" s="58" t="s">
        <v>307</v>
      </c>
      <c r="C344" s="166" t="s">
        <v>359</v>
      </c>
      <c r="D344" s="166"/>
      <c r="E344" s="59"/>
      <c r="F344" s="60" t="s">
        <v>309</v>
      </c>
      <c r="G344" s="166" t="s">
        <v>346</v>
      </c>
      <c r="H344" s="166"/>
      <c r="I344" s="166"/>
      <c r="J344" s="166"/>
      <c r="K344" s="166"/>
      <c r="L344" s="166"/>
      <c r="M344" s="166"/>
      <c r="N344" s="167"/>
    </row>
    <row r="345" spans="2:14" ht="15">
      <c r="B345" s="58" t="s">
        <v>311</v>
      </c>
      <c r="C345" s="166" t="s">
        <v>358</v>
      </c>
      <c r="D345" s="166"/>
      <c r="E345" s="59"/>
      <c r="F345" s="60" t="s">
        <v>313</v>
      </c>
      <c r="G345" s="166" t="s">
        <v>344</v>
      </c>
      <c r="H345" s="166"/>
      <c r="I345" s="166"/>
      <c r="J345" s="166"/>
      <c r="K345" s="166"/>
      <c r="L345" s="166"/>
      <c r="M345" s="166"/>
      <c r="N345" s="167"/>
    </row>
    <row r="346" spans="2:14" ht="15">
      <c r="B346" s="168" t="s">
        <v>315</v>
      </c>
      <c r="C346" s="169"/>
      <c r="D346" s="169"/>
      <c r="E346" s="61"/>
      <c r="F346" s="169" t="s">
        <v>315</v>
      </c>
      <c r="G346" s="169"/>
      <c r="H346" s="169"/>
      <c r="I346" s="169"/>
      <c r="J346" s="169"/>
      <c r="K346" s="169"/>
      <c r="L346" s="169"/>
      <c r="M346" s="169"/>
      <c r="N346" s="170"/>
    </row>
    <row r="347" spans="2:14" ht="15">
      <c r="B347" s="62" t="s">
        <v>316</v>
      </c>
      <c r="C347" s="166" t="s">
        <v>359</v>
      </c>
      <c r="D347" s="166"/>
      <c r="E347" s="59"/>
      <c r="F347" s="63" t="s">
        <v>316</v>
      </c>
      <c r="G347" s="166" t="s">
        <v>346</v>
      </c>
      <c r="H347" s="166"/>
      <c r="I347" s="166"/>
      <c r="J347" s="166"/>
      <c r="K347" s="166"/>
      <c r="L347" s="166"/>
      <c r="M347" s="166"/>
      <c r="N347" s="167"/>
    </row>
    <row r="348" spans="2:14" ht="15.75" thickBot="1">
      <c r="B348" s="64" t="s">
        <v>316</v>
      </c>
      <c r="C348" s="166" t="s">
        <v>358</v>
      </c>
      <c r="D348" s="166"/>
      <c r="E348" s="65"/>
      <c r="F348" s="66" t="s">
        <v>316</v>
      </c>
      <c r="G348" s="166" t="s">
        <v>344</v>
      </c>
      <c r="H348" s="166"/>
      <c r="I348" s="166"/>
      <c r="J348" s="166"/>
      <c r="K348" s="166"/>
      <c r="L348" s="166"/>
      <c r="M348" s="166"/>
      <c r="N348" s="167"/>
    </row>
    <row r="349" spans="2:14" ht="15">
      <c r="B349" s="48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54"/>
    </row>
    <row r="350" spans="2:14" ht="15.75" thickBot="1">
      <c r="B350" s="67" t="s">
        <v>317</v>
      </c>
      <c r="C350" s="42"/>
      <c r="D350" s="42"/>
      <c r="E350" s="42"/>
      <c r="F350" s="68">
        <v>1</v>
      </c>
      <c r="G350" s="68">
        <v>2</v>
      </c>
      <c r="H350" s="68">
        <v>3</v>
      </c>
      <c r="I350" s="68">
        <v>4</v>
      </c>
      <c r="J350" s="68">
        <v>5</v>
      </c>
      <c r="K350" s="173" t="s">
        <v>7</v>
      </c>
      <c r="L350" s="173"/>
      <c r="M350" s="68" t="s">
        <v>318</v>
      </c>
      <c r="N350" s="69" t="s">
        <v>319</v>
      </c>
    </row>
    <row r="351" spans="2:14" ht="15">
      <c r="B351" s="70" t="s">
        <v>320</v>
      </c>
      <c r="C351" s="174" t="str">
        <f>IF(C344&gt;"",C344&amp;" - "&amp;G344,"")</f>
        <v>Koivumäki Jimi - Leppänen Konsta</v>
      </c>
      <c r="D351" s="174"/>
      <c r="E351" s="72"/>
      <c r="F351" s="73">
        <v>2</v>
      </c>
      <c r="G351" s="73">
        <v>4</v>
      </c>
      <c r="H351" s="73">
        <v>6</v>
      </c>
      <c r="I351" s="73"/>
      <c r="J351" s="74"/>
      <c r="K351" s="75">
        <f>IF(ISBLANK(F351),"",COUNTIF(F351:J351,"&gt;=0"))</f>
        <v>3</v>
      </c>
      <c r="L351" s="76">
        <f>IF(ISBLANK(F351),"",IF(LEFT(F351)="-",1,0)+IF(LEFT(G351)="-",1,0)+IF(LEFT(H351)="-",1,0)+IF(LEFT(I351)="-",1,0)+IF(LEFT(J351)="-",1,0))</f>
        <v>0</v>
      </c>
      <c r="M351" s="77">
        <f aca="true" t="shared" si="14" ref="M351:N355">IF(K351=3,1,"")</f>
        <v>1</v>
      </c>
      <c r="N351" s="78">
        <f t="shared" si="14"/>
      </c>
    </row>
    <row r="352" spans="2:14" ht="15">
      <c r="B352" s="70" t="s">
        <v>321</v>
      </c>
      <c r="C352" s="174" t="str">
        <f>IF(C345&gt;"",C345&amp;" - "&amp;G345,"")</f>
        <v>Lehtosaari Niko - Hämäläinen Niko</v>
      </c>
      <c r="D352" s="174"/>
      <c r="E352" s="72"/>
      <c r="F352" s="73">
        <v>6</v>
      </c>
      <c r="G352" s="73">
        <v>6</v>
      </c>
      <c r="H352" s="73">
        <v>3</v>
      </c>
      <c r="I352" s="73"/>
      <c r="J352" s="79"/>
      <c r="K352" s="80">
        <f>IF(ISBLANK(F352),"",COUNTIF(F352:J352,"&gt;=0"))</f>
        <v>3</v>
      </c>
      <c r="L352" s="81">
        <f>IF(ISBLANK(F352),"",IF(LEFT(F352)="-",1,0)+IF(LEFT(G352)="-",1,0)+IF(LEFT(H352)="-",1,0)+IF(LEFT(I352)="-",1,0)+IF(LEFT(J352)="-",1,0))</f>
        <v>0</v>
      </c>
      <c r="M352" s="82">
        <f t="shared" si="14"/>
        <v>1</v>
      </c>
      <c r="N352" s="83">
        <f t="shared" si="14"/>
      </c>
    </row>
    <row r="353" spans="2:14" ht="15">
      <c r="B353" s="84" t="s">
        <v>322</v>
      </c>
      <c r="C353" s="71" t="str">
        <f>IF(C347&gt;"",C347&amp;" / "&amp;C348,"")</f>
        <v>Koivumäki Jimi / Lehtosaari Niko</v>
      </c>
      <c r="D353" s="71" t="str">
        <f>IF(G347&gt;"",G347&amp;" / "&amp;G348,"")</f>
        <v>Leppänen Konsta / Hämäläinen Niko</v>
      </c>
      <c r="E353" s="85"/>
      <c r="F353" s="73">
        <v>6</v>
      </c>
      <c r="G353" s="73">
        <v>8</v>
      </c>
      <c r="H353" s="73">
        <v>-7</v>
      </c>
      <c r="I353" s="73">
        <v>8</v>
      </c>
      <c r="J353" s="79"/>
      <c r="K353" s="80">
        <f>IF(ISBLANK(F353),"",COUNTIF(F353:J353,"&gt;=0"))</f>
        <v>3</v>
      </c>
      <c r="L353" s="81">
        <f>IF(ISBLANK(F353),"",IF(LEFT(F353)="-",1,0)+IF(LEFT(G353)="-",1,0)+IF(LEFT(H353)="-",1,0)+IF(LEFT(I353)="-",1,0)+IF(LEFT(J353)="-",1,0))</f>
        <v>1</v>
      </c>
      <c r="M353" s="82">
        <f t="shared" si="14"/>
        <v>1</v>
      </c>
      <c r="N353" s="83">
        <f t="shared" si="14"/>
      </c>
    </row>
    <row r="354" spans="2:14" ht="15">
      <c r="B354" s="70" t="s">
        <v>323</v>
      </c>
      <c r="C354" s="174" t="str">
        <f>IF(C344&gt;"",C344&amp;" - "&amp;G345,"")</f>
        <v>Koivumäki Jimi - Hämäläinen Niko</v>
      </c>
      <c r="D354" s="174"/>
      <c r="E354" s="72"/>
      <c r="F354" s="73"/>
      <c r="G354" s="73"/>
      <c r="H354" s="73"/>
      <c r="I354" s="73"/>
      <c r="J354" s="79"/>
      <c r="K354" s="80">
        <f>IF(ISBLANK(F354),"",COUNTIF(F354:J354,"&gt;=0"))</f>
      </c>
      <c r="L354" s="81">
        <f>IF(ISBLANK(F354),"",IF(LEFT(F354)="-",1,0)+IF(LEFT(G354)="-",1,0)+IF(LEFT(H354)="-",1,0)+IF(LEFT(I354)="-",1,0)+IF(LEFT(J354)="-",1,0))</f>
      </c>
      <c r="M354" s="82">
        <f t="shared" si="14"/>
      </c>
      <c r="N354" s="83">
        <f t="shared" si="14"/>
      </c>
    </row>
    <row r="355" spans="2:14" ht="15.75" thickBot="1">
      <c r="B355" s="70" t="s">
        <v>324</v>
      </c>
      <c r="C355" s="174" t="str">
        <f>IF(C345&gt;"",C345&amp;" - "&amp;G344,"")</f>
        <v>Lehtosaari Niko - Leppänen Konsta</v>
      </c>
      <c r="D355" s="174"/>
      <c r="E355" s="72"/>
      <c r="F355" s="73"/>
      <c r="G355" s="73"/>
      <c r="H355" s="73"/>
      <c r="I355" s="73"/>
      <c r="J355" s="79"/>
      <c r="K355" s="86">
        <f>IF(ISBLANK(F355),"",COUNTIF(F355:J355,"&gt;=0"))</f>
      </c>
      <c r="L355" s="87">
        <f>IF(ISBLANK(F355),"",IF(LEFT(F355)="-",1,0)+IF(LEFT(G355)="-",1,0)+IF(LEFT(H355)="-",1,0)+IF(LEFT(I355)="-",1,0)+IF(LEFT(J355)="-",1,0))</f>
      </c>
      <c r="M355" s="88">
        <f t="shared" si="14"/>
      </c>
      <c r="N355" s="89">
        <f t="shared" si="14"/>
      </c>
    </row>
    <row r="356" spans="2:14" ht="19.5" thickBot="1">
      <c r="B356" s="90"/>
      <c r="C356" s="91"/>
      <c r="D356" s="91"/>
      <c r="E356" s="91"/>
      <c r="F356" s="92"/>
      <c r="G356" s="92"/>
      <c r="H356" s="93"/>
      <c r="I356" s="175" t="s">
        <v>325</v>
      </c>
      <c r="J356" s="175"/>
      <c r="K356" s="94">
        <f>COUNTIF(K351:K355,"=3")</f>
        <v>3</v>
      </c>
      <c r="L356" s="95">
        <f>COUNTIF(L351:L355,"=3")</f>
        <v>0</v>
      </c>
      <c r="M356" s="96">
        <f>SUM(M351:M355)</f>
        <v>3</v>
      </c>
      <c r="N356" s="97">
        <f>SUM(N351:N355)</f>
        <v>0</v>
      </c>
    </row>
    <row r="357" spans="2:14" ht="15">
      <c r="B357" s="98" t="s">
        <v>326</v>
      </c>
      <c r="C357" s="91"/>
      <c r="D357" s="91"/>
      <c r="E357" s="91"/>
      <c r="F357" s="91"/>
      <c r="G357" s="91"/>
      <c r="H357" s="91"/>
      <c r="I357" s="91"/>
      <c r="J357" s="91"/>
      <c r="K357" s="42"/>
      <c r="L357" s="42"/>
      <c r="M357" s="42"/>
      <c r="N357" s="54"/>
    </row>
    <row r="358" spans="2:14" ht="15">
      <c r="B358" s="99" t="s">
        <v>327</v>
      </c>
      <c r="C358" s="100"/>
      <c r="D358" s="101" t="s">
        <v>328</v>
      </c>
      <c r="E358" s="100"/>
      <c r="F358" s="101" t="s">
        <v>32</v>
      </c>
      <c r="G358" s="101"/>
      <c r="H358" s="102"/>
      <c r="I358" s="42"/>
      <c r="J358" s="176" t="s">
        <v>329</v>
      </c>
      <c r="K358" s="176"/>
      <c r="L358" s="176"/>
      <c r="M358" s="176"/>
      <c r="N358" s="177"/>
    </row>
    <row r="359" spans="2:14" ht="21.75" thickBot="1">
      <c r="B359" s="178"/>
      <c r="C359" s="179"/>
      <c r="D359" s="179"/>
      <c r="E359" s="103"/>
      <c r="F359" s="179"/>
      <c r="G359" s="179"/>
      <c r="H359" s="179"/>
      <c r="I359" s="179"/>
      <c r="J359" s="180" t="str">
        <f>IF(M356=3,C343,IF(N356=3,G343,""))</f>
        <v>TIP-70</v>
      </c>
      <c r="K359" s="180"/>
      <c r="L359" s="180"/>
      <c r="M359" s="180"/>
      <c r="N359" s="181"/>
    </row>
    <row r="360" spans="2:14" ht="15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6"/>
    </row>
    <row r="362" spans="2:14" ht="15">
      <c r="B362" s="43"/>
      <c r="C362" s="44"/>
      <c r="D362" s="44"/>
      <c r="E362" s="44"/>
      <c r="F362" s="45"/>
      <c r="G362" s="46" t="s">
        <v>297</v>
      </c>
      <c r="H362" s="47"/>
      <c r="I362" s="162" t="s">
        <v>0</v>
      </c>
      <c r="J362" s="162"/>
      <c r="K362" s="162"/>
      <c r="L362" s="162"/>
      <c r="M362" s="162"/>
      <c r="N362" s="163"/>
    </row>
    <row r="363" spans="2:14" ht="15">
      <c r="B363" s="48"/>
      <c r="C363" s="49" t="s">
        <v>298</v>
      </c>
      <c r="D363" s="49"/>
      <c r="E363" s="42"/>
      <c r="F363" s="50"/>
      <c r="G363" s="46" t="s">
        <v>299</v>
      </c>
      <c r="H363" s="51"/>
      <c r="I363" s="162" t="s">
        <v>25</v>
      </c>
      <c r="J363" s="162"/>
      <c r="K363" s="162"/>
      <c r="L363" s="162"/>
      <c r="M363" s="162"/>
      <c r="N363" s="163"/>
    </row>
    <row r="364" spans="2:14" ht="15.75">
      <c r="B364" s="48"/>
      <c r="C364" s="52" t="s">
        <v>300</v>
      </c>
      <c r="D364" s="52"/>
      <c r="E364" s="42"/>
      <c r="F364" s="50"/>
      <c r="G364" s="46" t="s">
        <v>301</v>
      </c>
      <c r="H364" s="51"/>
      <c r="I364" s="162" t="s">
        <v>355</v>
      </c>
      <c r="J364" s="162"/>
      <c r="K364" s="162"/>
      <c r="L364" s="162"/>
      <c r="M364" s="162"/>
      <c r="N364" s="163"/>
    </row>
    <row r="365" spans="2:14" ht="15.75">
      <c r="B365" s="48"/>
      <c r="C365" s="42" t="s">
        <v>302</v>
      </c>
      <c r="D365" s="52"/>
      <c r="E365" s="42"/>
      <c r="F365" s="50"/>
      <c r="G365" s="46" t="s">
        <v>303</v>
      </c>
      <c r="H365" s="51"/>
      <c r="I365" s="162">
        <v>45066</v>
      </c>
      <c r="J365" s="162"/>
      <c r="K365" s="162"/>
      <c r="L365" s="162"/>
      <c r="M365" s="162"/>
      <c r="N365" s="163"/>
    </row>
    <row r="366" spans="2:14" ht="15.75" thickBot="1">
      <c r="B366" s="48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54"/>
    </row>
    <row r="367" spans="2:14" ht="15">
      <c r="B367" s="55" t="s">
        <v>304</v>
      </c>
      <c r="C367" s="164" t="s">
        <v>25</v>
      </c>
      <c r="D367" s="164"/>
      <c r="E367" s="56"/>
      <c r="F367" s="57" t="s">
        <v>306</v>
      </c>
      <c r="G367" s="164" t="s">
        <v>305</v>
      </c>
      <c r="H367" s="164"/>
      <c r="I367" s="164"/>
      <c r="J367" s="164"/>
      <c r="K367" s="164"/>
      <c r="L367" s="164"/>
      <c r="M367" s="164"/>
      <c r="N367" s="165"/>
    </row>
    <row r="368" spans="2:14" ht="15">
      <c r="B368" s="58" t="s">
        <v>307</v>
      </c>
      <c r="C368" s="166" t="s">
        <v>356</v>
      </c>
      <c r="D368" s="166"/>
      <c r="E368" s="59"/>
      <c r="F368" s="60" t="s">
        <v>309</v>
      </c>
      <c r="G368" s="166" t="s">
        <v>334</v>
      </c>
      <c r="H368" s="166"/>
      <c r="I368" s="166"/>
      <c r="J368" s="166"/>
      <c r="K368" s="166"/>
      <c r="L368" s="166"/>
      <c r="M368" s="166"/>
      <c r="N368" s="167"/>
    </row>
    <row r="369" spans="2:14" ht="15">
      <c r="B369" s="58" t="s">
        <v>311</v>
      </c>
      <c r="C369" s="166" t="s">
        <v>357</v>
      </c>
      <c r="D369" s="166"/>
      <c r="E369" s="59"/>
      <c r="F369" s="60" t="s">
        <v>313</v>
      </c>
      <c r="G369" s="166" t="s">
        <v>336</v>
      </c>
      <c r="H369" s="166"/>
      <c r="I369" s="166"/>
      <c r="J369" s="166"/>
      <c r="K369" s="166"/>
      <c r="L369" s="166"/>
      <c r="M369" s="166"/>
      <c r="N369" s="167"/>
    </row>
    <row r="370" spans="2:14" ht="15">
      <c r="B370" s="168" t="s">
        <v>315</v>
      </c>
      <c r="C370" s="169"/>
      <c r="D370" s="169"/>
      <c r="E370" s="61"/>
      <c r="F370" s="169" t="s">
        <v>315</v>
      </c>
      <c r="G370" s="169"/>
      <c r="H370" s="169"/>
      <c r="I370" s="169"/>
      <c r="J370" s="169"/>
      <c r="K370" s="169"/>
      <c r="L370" s="169"/>
      <c r="M370" s="169"/>
      <c r="N370" s="170"/>
    </row>
    <row r="371" spans="2:14" ht="15">
      <c r="B371" s="62" t="s">
        <v>316</v>
      </c>
      <c r="C371" s="166" t="s">
        <v>356</v>
      </c>
      <c r="D371" s="166"/>
      <c r="E371" s="59"/>
      <c r="F371" s="63" t="s">
        <v>316</v>
      </c>
      <c r="G371" s="166" t="s">
        <v>334</v>
      </c>
      <c r="H371" s="166"/>
      <c r="I371" s="166"/>
      <c r="J371" s="166"/>
      <c r="K371" s="166"/>
      <c r="L371" s="166"/>
      <c r="M371" s="166"/>
      <c r="N371" s="167"/>
    </row>
    <row r="372" spans="2:14" ht="15.75" thickBot="1">
      <c r="B372" s="64" t="s">
        <v>316</v>
      </c>
      <c r="C372" s="166" t="s">
        <v>357</v>
      </c>
      <c r="D372" s="166"/>
      <c r="E372" s="65"/>
      <c r="F372" s="66" t="s">
        <v>316</v>
      </c>
      <c r="G372" s="166" t="s">
        <v>336</v>
      </c>
      <c r="H372" s="166"/>
      <c r="I372" s="166"/>
      <c r="J372" s="166"/>
      <c r="K372" s="166"/>
      <c r="L372" s="166"/>
      <c r="M372" s="166"/>
      <c r="N372" s="167"/>
    </row>
    <row r="373" spans="2:14" ht="15">
      <c r="B373" s="48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54"/>
    </row>
    <row r="374" spans="2:14" ht="15.75" thickBot="1">
      <c r="B374" s="67" t="s">
        <v>317</v>
      </c>
      <c r="C374" s="42"/>
      <c r="D374" s="42"/>
      <c r="E374" s="42"/>
      <c r="F374" s="68">
        <v>1</v>
      </c>
      <c r="G374" s="68">
        <v>2</v>
      </c>
      <c r="H374" s="68">
        <v>3</v>
      </c>
      <c r="I374" s="68">
        <v>4</v>
      </c>
      <c r="J374" s="68">
        <v>5</v>
      </c>
      <c r="K374" s="173" t="s">
        <v>7</v>
      </c>
      <c r="L374" s="173"/>
      <c r="M374" s="68" t="s">
        <v>318</v>
      </c>
      <c r="N374" s="69" t="s">
        <v>319</v>
      </c>
    </row>
    <row r="375" spans="2:14" ht="15">
      <c r="B375" s="70" t="s">
        <v>320</v>
      </c>
      <c r="C375" s="174" t="str">
        <f>IF(C368&gt;"",C368&amp;" - "&amp;G368,"")</f>
        <v>Oinas Luka - Åvist Aapo</v>
      </c>
      <c r="D375" s="174"/>
      <c r="E375" s="72"/>
      <c r="F375" s="73">
        <v>3</v>
      </c>
      <c r="G375" s="73">
        <v>1</v>
      </c>
      <c r="H375" s="73">
        <v>6</v>
      </c>
      <c r="I375" s="73"/>
      <c r="J375" s="74"/>
      <c r="K375" s="75">
        <f>IF(ISBLANK(F375),"",COUNTIF(F375:J375,"&gt;=0"))</f>
        <v>3</v>
      </c>
      <c r="L375" s="76">
        <f>IF(ISBLANK(F375),"",IF(LEFT(F375)="-",1,0)+IF(LEFT(G375)="-",1,0)+IF(LEFT(H375)="-",1,0)+IF(LEFT(I375)="-",1,0)+IF(LEFT(J375)="-",1,0))</f>
        <v>0</v>
      </c>
      <c r="M375" s="77">
        <f aca="true" t="shared" si="15" ref="M375:N379">IF(K375=3,1,"")</f>
        <v>1</v>
      </c>
      <c r="N375" s="78">
        <f t="shared" si="15"/>
      </c>
    </row>
    <row r="376" spans="2:14" ht="15">
      <c r="B376" s="70" t="s">
        <v>321</v>
      </c>
      <c r="C376" s="174" t="str">
        <f>IF(C369&gt;"",C369&amp;" - "&amp;G369,"")</f>
        <v>Mäkelä Eetu - Hyttinen Eetu</v>
      </c>
      <c r="D376" s="174"/>
      <c r="E376" s="72"/>
      <c r="F376" s="73">
        <v>6</v>
      </c>
      <c r="G376" s="73">
        <v>9</v>
      </c>
      <c r="H376" s="73">
        <v>5</v>
      </c>
      <c r="I376" s="73"/>
      <c r="J376" s="79"/>
      <c r="K376" s="80">
        <f>IF(ISBLANK(F376),"",COUNTIF(F376:J376,"&gt;=0"))</f>
        <v>3</v>
      </c>
      <c r="L376" s="81">
        <f>IF(ISBLANK(F376),"",IF(LEFT(F376)="-",1,0)+IF(LEFT(G376)="-",1,0)+IF(LEFT(H376)="-",1,0)+IF(LEFT(I376)="-",1,0)+IF(LEFT(J376)="-",1,0))</f>
        <v>0</v>
      </c>
      <c r="M376" s="82">
        <f t="shared" si="15"/>
        <v>1</v>
      </c>
      <c r="N376" s="83">
        <f t="shared" si="15"/>
      </c>
    </row>
    <row r="377" spans="2:14" ht="15">
      <c r="B377" s="84" t="s">
        <v>322</v>
      </c>
      <c r="C377" s="71" t="str">
        <f>IF(C371&gt;"",C371&amp;" / "&amp;C372,"")</f>
        <v>Oinas Luka / Mäkelä Eetu</v>
      </c>
      <c r="D377" s="71" t="str">
        <f>IF(G371&gt;"",G371&amp;" / "&amp;G372,"")</f>
        <v>Åvist Aapo / Hyttinen Eetu</v>
      </c>
      <c r="E377" s="85"/>
      <c r="F377" s="73">
        <v>4</v>
      </c>
      <c r="G377" s="73">
        <v>2</v>
      </c>
      <c r="H377" s="73">
        <v>7</v>
      </c>
      <c r="I377" s="73"/>
      <c r="J377" s="79"/>
      <c r="K377" s="80">
        <f>IF(ISBLANK(F377),"",COUNTIF(F377:J377,"&gt;=0"))</f>
        <v>3</v>
      </c>
      <c r="L377" s="81">
        <f>IF(ISBLANK(F377),"",IF(LEFT(F377)="-",1,0)+IF(LEFT(G377)="-",1,0)+IF(LEFT(H377)="-",1,0)+IF(LEFT(I377)="-",1,0)+IF(LEFT(J377)="-",1,0))</f>
        <v>0</v>
      </c>
      <c r="M377" s="82">
        <f t="shared" si="15"/>
        <v>1</v>
      </c>
      <c r="N377" s="83">
        <f t="shared" si="15"/>
      </c>
    </row>
    <row r="378" spans="2:14" ht="15">
      <c r="B378" s="70" t="s">
        <v>323</v>
      </c>
      <c r="C378" s="174" t="str">
        <f>IF(C368&gt;"",C368&amp;" - "&amp;G369,"")</f>
        <v>Oinas Luka - Hyttinen Eetu</v>
      </c>
      <c r="D378" s="174"/>
      <c r="E378" s="72"/>
      <c r="F378" s="73"/>
      <c r="G378" s="73"/>
      <c r="H378" s="73"/>
      <c r="I378" s="73"/>
      <c r="J378" s="79"/>
      <c r="K378" s="80">
        <f>IF(ISBLANK(F378),"",COUNTIF(F378:J378,"&gt;=0"))</f>
      </c>
      <c r="L378" s="81">
        <f>IF(ISBLANK(F378),"",IF(LEFT(F378)="-",1,0)+IF(LEFT(G378)="-",1,0)+IF(LEFT(H378)="-",1,0)+IF(LEFT(I378)="-",1,0)+IF(LEFT(J378)="-",1,0))</f>
      </c>
      <c r="M378" s="82">
        <f t="shared" si="15"/>
      </c>
      <c r="N378" s="83">
        <f t="shared" si="15"/>
      </c>
    </row>
    <row r="379" spans="2:14" ht="15.75" thickBot="1">
      <c r="B379" s="70" t="s">
        <v>324</v>
      </c>
      <c r="C379" s="174" t="str">
        <f>IF(C369&gt;"",C369&amp;" - "&amp;G368,"")</f>
        <v>Mäkelä Eetu - Åvist Aapo</v>
      </c>
      <c r="D379" s="174"/>
      <c r="E379" s="72"/>
      <c r="F379" s="73"/>
      <c r="G379" s="73"/>
      <c r="H379" s="73"/>
      <c r="I379" s="73"/>
      <c r="J379" s="79"/>
      <c r="K379" s="86">
        <f>IF(ISBLANK(F379),"",COUNTIF(F379:J379,"&gt;=0"))</f>
      </c>
      <c r="L379" s="87">
        <f>IF(ISBLANK(F379),"",IF(LEFT(F379)="-",1,0)+IF(LEFT(G379)="-",1,0)+IF(LEFT(H379)="-",1,0)+IF(LEFT(I379)="-",1,0)+IF(LEFT(J379)="-",1,0))</f>
      </c>
      <c r="M379" s="88">
        <f t="shared" si="15"/>
      </c>
      <c r="N379" s="89">
        <f t="shared" si="15"/>
      </c>
    </row>
    <row r="380" spans="2:14" ht="19.5" thickBot="1">
      <c r="B380" s="90"/>
      <c r="C380" s="91"/>
      <c r="D380" s="91"/>
      <c r="E380" s="91"/>
      <c r="F380" s="92"/>
      <c r="G380" s="92"/>
      <c r="H380" s="93"/>
      <c r="I380" s="175" t="s">
        <v>325</v>
      </c>
      <c r="J380" s="175"/>
      <c r="K380" s="94">
        <f>COUNTIF(K375:K379,"=3")</f>
        <v>3</v>
      </c>
      <c r="L380" s="95">
        <f>COUNTIF(L375:L379,"=3")</f>
        <v>0</v>
      </c>
      <c r="M380" s="96">
        <f>SUM(M375:M379)</f>
        <v>3</v>
      </c>
      <c r="N380" s="97">
        <f>SUM(N375:N379)</f>
        <v>0</v>
      </c>
    </row>
    <row r="381" spans="2:14" ht="15">
      <c r="B381" s="98" t="s">
        <v>326</v>
      </c>
      <c r="C381" s="91"/>
      <c r="D381" s="91"/>
      <c r="E381" s="91"/>
      <c r="F381" s="91"/>
      <c r="G381" s="91"/>
      <c r="H381" s="91"/>
      <c r="I381" s="91"/>
      <c r="J381" s="91"/>
      <c r="K381" s="42"/>
      <c r="L381" s="42"/>
      <c r="M381" s="42"/>
      <c r="N381" s="54"/>
    </row>
    <row r="382" spans="2:14" ht="15">
      <c r="B382" s="99" t="s">
        <v>327</v>
      </c>
      <c r="C382" s="100"/>
      <c r="D382" s="101" t="s">
        <v>328</v>
      </c>
      <c r="E382" s="100"/>
      <c r="F382" s="101" t="s">
        <v>32</v>
      </c>
      <c r="G382" s="101"/>
      <c r="H382" s="102"/>
      <c r="I382" s="42"/>
      <c r="J382" s="176" t="s">
        <v>329</v>
      </c>
      <c r="K382" s="176"/>
      <c r="L382" s="176"/>
      <c r="M382" s="176"/>
      <c r="N382" s="177"/>
    </row>
    <row r="383" spans="2:14" ht="21.75" thickBot="1">
      <c r="B383" s="178"/>
      <c r="C383" s="179"/>
      <c r="D383" s="179"/>
      <c r="E383" s="103"/>
      <c r="F383" s="179"/>
      <c r="G383" s="179"/>
      <c r="H383" s="179"/>
      <c r="I383" s="179"/>
      <c r="J383" s="180" t="str">
        <f>IF(M380=3,C367,IF(N380=3,G367,""))</f>
        <v>OPT-86</v>
      </c>
      <c r="K383" s="180"/>
      <c r="L383" s="180"/>
      <c r="M383" s="180"/>
      <c r="N383" s="181"/>
    </row>
    <row r="384" spans="2:14" ht="15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6"/>
    </row>
    <row r="386" spans="2:14" ht="15">
      <c r="B386" s="43"/>
      <c r="C386" s="44"/>
      <c r="D386" s="44"/>
      <c r="E386" s="44"/>
      <c r="F386" s="45"/>
      <c r="G386" s="46" t="s">
        <v>297</v>
      </c>
      <c r="H386" s="47"/>
      <c r="I386" s="162" t="s">
        <v>0</v>
      </c>
      <c r="J386" s="162"/>
      <c r="K386" s="162"/>
      <c r="L386" s="162"/>
      <c r="M386" s="162"/>
      <c r="N386" s="163"/>
    </row>
    <row r="387" spans="2:14" ht="15">
      <c r="B387" s="48"/>
      <c r="C387" s="49" t="s">
        <v>298</v>
      </c>
      <c r="D387" s="49"/>
      <c r="E387" s="42"/>
      <c r="F387" s="50"/>
      <c r="G387" s="46" t="s">
        <v>299</v>
      </c>
      <c r="H387" s="51"/>
      <c r="I387" s="162" t="s">
        <v>25</v>
      </c>
      <c r="J387" s="162"/>
      <c r="K387" s="162"/>
      <c r="L387" s="162"/>
      <c r="M387" s="162"/>
      <c r="N387" s="163"/>
    </row>
    <row r="388" spans="2:14" ht="15.75">
      <c r="B388" s="48"/>
      <c r="C388" s="52" t="s">
        <v>300</v>
      </c>
      <c r="D388" s="52"/>
      <c r="E388" s="42"/>
      <c r="F388" s="50"/>
      <c r="G388" s="46" t="s">
        <v>301</v>
      </c>
      <c r="H388" s="51"/>
      <c r="I388" s="162" t="s">
        <v>448</v>
      </c>
      <c r="J388" s="162"/>
      <c r="K388" s="162"/>
      <c r="L388" s="162"/>
      <c r="M388" s="162"/>
      <c r="N388" s="163"/>
    </row>
    <row r="389" spans="2:14" ht="15.75">
      <c r="B389" s="48"/>
      <c r="C389" s="42" t="s">
        <v>302</v>
      </c>
      <c r="D389" s="52"/>
      <c r="E389" s="42"/>
      <c r="F389" s="50"/>
      <c r="G389" s="46" t="s">
        <v>303</v>
      </c>
      <c r="H389" s="51"/>
      <c r="I389" s="162">
        <v>45066</v>
      </c>
      <c r="J389" s="162"/>
      <c r="K389" s="162"/>
      <c r="L389" s="162"/>
      <c r="M389" s="162"/>
      <c r="N389" s="163"/>
    </row>
    <row r="390" spans="2:14" ht="15.75" thickBot="1">
      <c r="B390" s="48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54"/>
    </row>
    <row r="391" spans="2:14" ht="15">
      <c r="B391" s="55" t="s">
        <v>304</v>
      </c>
      <c r="C391" s="164" t="s">
        <v>25</v>
      </c>
      <c r="D391" s="164"/>
      <c r="E391" s="56"/>
      <c r="F391" s="57" t="s">
        <v>306</v>
      </c>
      <c r="G391" s="164" t="s">
        <v>67</v>
      </c>
      <c r="H391" s="164"/>
      <c r="I391" s="164"/>
      <c r="J391" s="164"/>
      <c r="K391" s="164"/>
      <c r="L391" s="164"/>
      <c r="M391" s="164"/>
      <c r="N391" s="165"/>
    </row>
    <row r="392" spans="2:14" ht="15">
      <c r="B392" s="58" t="s">
        <v>307</v>
      </c>
      <c r="C392" s="166" t="s">
        <v>356</v>
      </c>
      <c r="D392" s="166"/>
      <c r="E392" s="59"/>
      <c r="F392" s="60" t="s">
        <v>309</v>
      </c>
      <c r="G392" s="166" t="s">
        <v>358</v>
      </c>
      <c r="H392" s="166"/>
      <c r="I392" s="166"/>
      <c r="J392" s="166"/>
      <c r="K392" s="166"/>
      <c r="L392" s="166"/>
      <c r="M392" s="166"/>
      <c r="N392" s="167"/>
    </row>
    <row r="393" spans="2:14" ht="15">
      <c r="B393" s="58" t="s">
        <v>311</v>
      </c>
      <c r="C393" s="166" t="s">
        <v>357</v>
      </c>
      <c r="D393" s="166"/>
      <c r="E393" s="59"/>
      <c r="F393" s="60" t="s">
        <v>313</v>
      </c>
      <c r="G393" s="166" t="s">
        <v>359</v>
      </c>
      <c r="H393" s="166"/>
      <c r="I393" s="166"/>
      <c r="J393" s="166"/>
      <c r="K393" s="166"/>
      <c r="L393" s="166"/>
      <c r="M393" s="166"/>
      <c r="N393" s="167"/>
    </row>
    <row r="394" spans="2:14" ht="15">
      <c r="B394" s="168" t="s">
        <v>315</v>
      </c>
      <c r="C394" s="169"/>
      <c r="D394" s="169"/>
      <c r="E394" s="61"/>
      <c r="F394" s="169" t="s">
        <v>315</v>
      </c>
      <c r="G394" s="169"/>
      <c r="H394" s="169"/>
      <c r="I394" s="169"/>
      <c r="J394" s="169"/>
      <c r="K394" s="169"/>
      <c r="L394" s="169"/>
      <c r="M394" s="169"/>
      <c r="N394" s="170"/>
    </row>
    <row r="395" spans="2:14" ht="15">
      <c r="B395" s="62" t="s">
        <v>316</v>
      </c>
      <c r="C395" s="166" t="s">
        <v>356</v>
      </c>
      <c r="D395" s="166"/>
      <c r="E395" s="59"/>
      <c r="F395" s="63" t="s">
        <v>316</v>
      </c>
      <c r="G395" s="166" t="s">
        <v>359</v>
      </c>
      <c r="H395" s="166"/>
      <c r="I395" s="166"/>
      <c r="J395" s="166"/>
      <c r="K395" s="166"/>
      <c r="L395" s="166"/>
      <c r="M395" s="166"/>
      <c r="N395" s="167"/>
    </row>
    <row r="396" spans="2:14" ht="15.75" thickBot="1">
      <c r="B396" s="64" t="s">
        <v>316</v>
      </c>
      <c r="C396" s="166" t="s">
        <v>357</v>
      </c>
      <c r="D396" s="166"/>
      <c r="E396" s="65"/>
      <c r="F396" s="66" t="s">
        <v>316</v>
      </c>
      <c r="G396" s="166" t="s">
        <v>360</v>
      </c>
      <c r="H396" s="166"/>
      <c r="I396" s="166"/>
      <c r="J396" s="166"/>
      <c r="K396" s="166"/>
      <c r="L396" s="166"/>
      <c r="M396" s="166"/>
      <c r="N396" s="167"/>
    </row>
    <row r="397" spans="2:14" ht="15">
      <c r="B397" s="48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54"/>
    </row>
    <row r="398" spans="2:14" ht="15.75" thickBot="1">
      <c r="B398" s="67" t="s">
        <v>317</v>
      </c>
      <c r="C398" s="42"/>
      <c r="D398" s="42"/>
      <c r="E398" s="42"/>
      <c r="F398" s="68">
        <v>1</v>
      </c>
      <c r="G398" s="68">
        <v>2</v>
      </c>
      <c r="H398" s="68">
        <v>3</v>
      </c>
      <c r="I398" s="68">
        <v>4</v>
      </c>
      <c r="J398" s="68">
        <v>5</v>
      </c>
      <c r="K398" s="173" t="s">
        <v>7</v>
      </c>
      <c r="L398" s="173"/>
      <c r="M398" s="68" t="s">
        <v>318</v>
      </c>
      <c r="N398" s="69" t="s">
        <v>319</v>
      </c>
    </row>
    <row r="399" spans="2:14" ht="15">
      <c r="B399" s="70" t="s">
        <v>320</v>
      </c>
      <c r="C399" s="174" t="str">
        <f>IF(C392&gt;"",C392&amp;" - "&amp;G392,"")</f>
        <v>Oinas Luka - Lehtosaari Niko</v>
      </c>
      <c r="D399" s="174"/>
      <c r="E399" s="72"/>
      <c r="F399" s="73">
        <v>1</v>
      </c>
      <c r="G399" s="73">
        <v>5</v>
      </c>
      <c r="H399" s="73">
        <v>5</v>
      </c>
      <c r="I399" s="73"/>
      <c r="J399" s="74"/>
      <c r="K399" s="75">
        <f>IF(ISBLANK(F399),"",COUNTIF(F399:J399,"&gt;=0"))</f>
        <v>3</v>
      </c>
      <c r="L399" s="76">
        <f>IF(ISBLANK(F399),"",IF(LEFT(F399)="-",1,0)+IF(LEFT(G399)="-",1,0)+IF(LEFT(H399)="-",1,0)+IF(LEFT(I399)="-",1,0)+IF(LEFT(J399)="-",1,0))</f>
        <v>0</v>
      </c>
      <c r="M399" s="77">
        <f aca="true" t="shared" si="16" ref="M399:N403">IF(K399=3,1,"")</f>
        <v>1</v>
      </c>
      <c r="N399" s="78">
        <f t="shared" si="16"/>
      </c>
    </row>
    <row r="400" spans="2:14" ht="15">
      <c r="B400" s="70" t="s">
        <v>321</v>
      </c>
      <c r="C400" s="174" t="str">
        <f>IF(C393&gt;"",C393&amp;" - "&amp;G393,"")</f>
        <v>Mäkelä Eetu - Koivumäki Jimi</v>
      </c>
      <c r="D400" s="174"/>
      <c r="E400" s="72"/>
      <c r="F400" s="73">
        <v>-5</v>
      </c>
      <c r="G400" s="73">
        <v>-5</v>
      </c>
      <c r="H400" s="73">
        <v>-11</v>
      </c>
      <c r="I400" s="73"/>
      <c r="J400" s="79"/>
      <c r="K400" s="80">
        <f>IF(ISBLANK(F400),"",COUNTIF(F400:J400,"&gt;=0"))</f>
        <v>0</v>
      </c>
      <c r="L400" s="81">
        <f>IF(ISBLANK(F400),"",IF(LEFT(F400)="-",1,0)+IF(LEFT(G400)="-",1,0)+IF(LEFT(H400)="-",1,0)+IF(LEFT(I400)="-",1,0)+IF(LEFT(J400)="-",1,0))</f>
        <v>3</v>
      </c>
      <c r="M400" s="82">
        <f t="shared" si="16"/>
      </c>
      <c r="N400" s="83">
        <f t="shared" si="16"/>
        <v>1</v>
      </c>
    </row>
    <row r="401" spans="2:14" ht="15">
      <c r="B401" s="84" t="s">
        <v>322</v>
      </c>
      <c r="C401" s="71" t="str">
        <f>IF(C395&gt;"",C395&amp;" / "&amp;C396,"")</f>
        <v>Oinas Luka / Mäkelä Eetu</v>
      </c>
      <c r="D401" s="71" t="str">
        <f>IF(G395&gt;"",G395&amp;" / "&amp;G396,"")</f>
        <v>Koivumäki Jimi / Koivumäki Joel</v>
      </c>
      <c r="E401" s="85"/>
      <c r="F401" s="73">
        <v>8</v>
      </c>
      <c r="G401" s="73">
        <v>-3</v>
      </c>
      <c r="H401" s="73">
        <v>7</v>
      </c>
      <c r="I401" s="73">
        <v>5</v>
      </c>
      <c r="J401" s="79"/>
      <c r="K401" s="80">
        <f>IF(ISBLANK(F401),"",COUNTIF(F401:J401,"&gt;=0"))</f>
        <v>3</v>
      </c>
      <c r="L401" s="81">
        <f>IF(ISBLANK(F401),"",IF(LEFT(F401)="-",1,0)+IF(LEFT(G401)="-",1,0)+IF(LEFT(H401)="-",1,0)+IF(LEFT(I401)="-",1,0)+IF(LEFT(J401)="-",1,0))</f>
        <v>1</v>
      </c>
      <c r="M401" s="82">
        <f t="shared" si="16"/>
        <v>1</v>
      </c>
      <c r="N401" s="83">
        <f t="shared" si="16"/>
      </c>
    </row>
    <row r="402" spans="2:14" ht="15">
      <c r="B402" s="70" t="s">
        <v>323</v>
      </c>
      <c r="C402" s="174" t="str">
        <f>IF(C392&gt;"",C392&amp;" - "&amp;G393,"")</f>
        <v>Oinas Luka - Koivumäki Jimi</v>
      </c>
      <c r="D402" s="174"/>
      <c r="E402" s="72"/>
      <c r="F402" s="73">
        <v>-7</v>
      </c>
      <c r="G402" s="73">
        <v>-6</v>
      </c>
      <c r="H402" s="73">
        <v>-8</v>
      </c>
      <c r="I402" s="73"/>
      <c r="J402" s="79"/>
      <c r="K402" s="80">
        <f>IF(ISBLANK(F402),"",COUNTIF(F402:J402,"&gt;=0"))</f>
        <v>0</v>
      </c>
      <c r="L402" s="81">
        <f>IF(ISBLANK(F402),"",IF(LEFT(F402)="-",1,0)+IF(LEFT(G402)="-",1,0)+IF(LEFT(H402)="-",1,0)+IF(LEFT(I402)="-",1,0)+IF(LEFT(J402)="-",1,0))</f>
        <v>3</v>
      </c>
      <c r="M402" s="82">
        <f t="shared" si="16"/>
      </c>
      <c r="N402" s="83">
        <f t="shared" si="16"/>
        <v>1</v>
      </c>
    </row>
    <row r="403" spans="2:14" ht="15.75" thickBot="1">
      <c r="B403" s="70" t="s">
        <v>324</v>
      </c>
      <c r="C403" s="174" t="str">
        <f>IF(C393&gt;"",C393&amp;" - "&amp;G392,"")</f>
        <v>Mäkelä Eetu - Lehtosaari Niko</v>
      </c>
      <c r="D403" s="174"/>
      <c r="E403" s="72"/>
      <c r="F403" s="73">
        <v>2</v>
      </c>
      <c r="G403" s="73">
        <v>6</v>
      </c>
      <c r="H403" s="73">
        <v>2</v>
      </c>
      <c r="I403" s="73"/>
      <c r="J403" s="79"/>
      <c r="K403" s="86">
        <f>IF(ISBLANK(F403),"",COUNTIF(F403:J403,"&gt;=0"))</f>
        <v>3</v>
      </c>
      <c r="L403" s="87">
        <f>IF(ISBLANK(F403),"",IF(LEFT(F403)="-",1,0)+IF(LEFT(G403)="-",1,0)+IF(LEFT(H403)="-",1,0)+IF(LEFT(I403)="-",1,0)+IF(LEFT(J403)="-",1,0))</f>
        <v>0</v>
      </c>
      <c r="M403" s="88">
        <f t="shared" si="16"/>
        <v>1</v>
      </c>
      <c r="N403" s="89">
        <f t="shared" si="16"/>
      </c>
    </row>
    <row r="404" spans="2:14" ht="19.5" thickBot="1">
      <c r="B404" s="90"/>
      <c r="C404" s="91"/>
      <c r="D404" s="91"/>
      <c r="E404" s="91"/>
      <c r="F404" s="92"/>
      <c r="G404" s="92"/>
      <c r="H404" s="93"/>
      <c r="I404" s="175" t="s">
        <v>325</v>
      </c>
      <c r="J404" s="175"/>
      <c r="K404" s="94">
        <f>COUNTIF(K399:K403,"=3")</f>
        <v>3</v>
      </c>
      <c r="L404" s="95">
        <f>COUNTIF(L399:L403,"=3")</f>
        <v>2</v>
      </c>
      <c r="M404" s="96">
        <f>SUM(M399:M403)</f>
        <v>3</v>
      </c>
      <c r="N404" s="97">
        <f>SUM(N399:N403)</f>
        <v>2</v>
      </c>
    </row>
    <row r="405" spans="2:14" ht="15">
      <c r="B405" s="98" t="s">
        <v>326</v>
      </c>
      <c r="C405" s="91"/>
      <c r="D405" s="91"/>
      <c r="E405" s="91"/>
      <c r="F405" s="91"/>
      <c r="G405" s="91"/>
      <c r="H405" s="91"/>
      <c r="I405" s="91"/>
      <c r="J405" s="91"/>
      <c r="K405" s="42"/>
      <c r="L405" s="42"/>
      <c r="M405" s="42"/>
      <c r="N405" s="54"/>
    </row>
    <row r="406" spans="2:14" ht="15">
      <c r="B406" s="99" t="s">
        <v>327</v>
      </c>
      <c r="C406" s="100"/>
      <c r="D406" s="101" t="s">
        <v>328</v>
      </c>
      <c r="E406" s="100"/>
      <c r="F406" s="101" t="s">
        <v>32</v>
      </c>
      <c r="G406" s="101"/>
      <c r="H406" s="102"/>
      <c r="I406" s="42"/>
      <c r="J406" s="176" t="s">
        <v>329</v>
      </c>
      <c r="K406" s="176"/>
      <c r="L406" s="176"/>
      <c r="M406" s="176"/>
      <c r="N406" s="177"/>
    </row>
    <row r="407" spans="2:14" ht="21.75" thickBot="1">
      <c r="B407" s="178"/>
      <c r="C407" s="179"/>
      <c r="D407" s="179"/>
      <c r="E407" s="103"/>
      <c r="F407" s="179"/>
      <c r="G407" s="179"/>
      <c r="H407" s="179"/>
      <c r="I407" s="179"/>
      <c r="J407" s="180" t="str">
        <f>IF(M404=3,C391,IF(N404=3,G391,""))</f>
        <v>OPT-86</v>
      </c>
      <c r="K407" s="180"/>
      <c r="L407" s="180"/>
      <c r="M407" s="180"/>
      <c r="N407" s="181"/>
    </row>
    <row r="408" spans="2:14" ht="15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6"/>
    </row>
  </sheetData>
  <sheetProtection/>
  <mergeCells count="442">
    <mergeCell ref="C400:D400"/>
    <mergeCell ref="C402:D402"/>
    <mergeCell ref="C403:D403"/>
    <mergeCell ref="I404:J404"/>
    <mergeCell ref="J406:N406"/>
    <mergeCell ref="B407:D407"/>
    <mergeCell ref="F407:I407"/>
    <mergeCell ref="J407:N407"/>
    <mergeCell ref="C395:D395"/>
    <mergeCell ref="G395:N395"/>
    <mergeCell ref="C396:D396"/>
    <mergeCell ref="G396:N396"/>
    <mergeCell ref="K398:L398"/>
    <mergeCell ref="C399:D399"/>
    <mergeCell ref="C392:D392"/>
    <mergeCell ref="G392:N392"/>
    <mergeCell ref="C393:D393"/>
    <mergeCell ref="G393:N393"/>
    <mergeCell ref="B394:D394"/>
    <mergeCell ref="F394:N394"/>
    <mergeCell ref="I386:N386"/>
    <mergeCell ref="I387:N387"/>
    <mergeCell ref="I388:N388"/>
    <mergeCell ref="I389:N389"/>
    <mergeCell ref="C391:D391"/>
    <mergeCell ref="G391:N391"/>
    <mergeCell ref="C376:D376"/>
    <mergeCell ref="C378:D378"/>
    <mergeCell ref="C379:D379"/>
    <mergeCell ref="I380:J380"/>
    <mergeCell ref="J382:N382"/>
    <mergeCell ref="B383:D383"/>
    <mergeCell ref="F383:I383"/>
    <mergeCell ref="J383:N383"/>
    <mergeCell ref="C371:D371"/>
    <mergeCell ref="G371:N371"/>
    <mergeCell ref="C372:D372"/>
    <mergeCell ref="G372:N372"/>
    <mergeCell ref="K374:L374"/>
    <mergeCell ref="C375:D375"/>
    <mergeCell ref="C368:D368"/>
    <mergeCell ref="G368:N368"/>
    <mergeCell ref="C369:D369"/>
    <mergeCell ref="G369:N369"/>
    <mergeCell ref="B370:D370"/>
    <mergeCell ref="F370:N370"/>
    <mergeCell ref="I362:N362"/>
    <mergeCell ref="I363:N363"/>
    <mergeCell ref="I364:N364"/>
    <mergeCell ref="I365:N365"/>
    <mergeCell ref="C367:D367"/>
    <mergeCell ref="G367:N367"/>
    <mergeCell ref="C352:D352"/>
    <mergeCell ref="C354:D354"/>
    <mergeCell ref="C355:D355"/>
    <mergeCell ref="I356:J356"/>
    <mergeCell ref="J358:N358"/>
    <mergeCell ref="B359:D359"/>
    <mergeCell ref="F359:I359"/>
    <mergeCell ref="J359:N359"/>
    <mergeCell ref="C347:D347"/>
    <mergeCell ref="G347:N347"/>
    <mergeCell ref="C348:D348"/>
    <mergeCell ref="G348:N348"/>
    <mergeCell ref="K350:L350"/>
    <mergeCell ref="C351:D351"/>
    <mergeCell ref="C344:D344"/>
    <mergeCell ref="G344:N344"/>
    <mergeCell ref="C345:D345"/>
    <mergeCell ref="G345:N345"/>
    <mergeCell ref="B346:D346"/>
    <mergeCell ref="F346:N346"/>
    <mergeCell ref="I338:N338"/>
    <mergeCell ref="I339:N339"/>
    <mergeCell ref="I340:N340"/>
    <mergeCell ref="I341:N341"/>
    <mergeCell ref="C343:D343"/>
    <mergeCell ref="G343:N343"/>
    <mergeCell ref="C328:D328"/>
    <mergeCell ref="C330:D330"/>
    <mergeCell ref="C331:D331"/>
    <mergeCell ref="I332:J332"/>
    <mergeCell ref="J334:N334"/>
    <mergeCell ref="B335:D335"/>
    <mergeCell ref="F335:I335"/>
    <mergeCell ref="J335:N335"/>
    <mergeCell ref="C323:D323"/>
    <mergeCell ref="G323:N323"/>
    <mergeCell ref="C324:D324"/>
    <mergeCell ref="G324:N324"/>
    <mergeCell ref="K326:L326"/>
    <mergeCell ref="C327:D327"/>
    <mergeCell ref="C320:D320"/>
    <mergeCell ref="G320:N320"/>
    <mergeCell ref="C321:D321"/>
    <mergeCell ref="G321:N321"/>
    <mergeCell ref="B322:D322"/>
    <mergeCell ref="F322:N322"/>
    <mergeCell ref="I314:N314"/>
    <mergeCell ref="I315:N315"/>
    <mergeCell ref="I316:N316"/>
    <mergeCell ref="I317:N317"/>
    <mergeCell ref="C319:D319"/>
    <mergeCell ref="G319:N319"/>
    <mergeCell ref="C304:D304"/>
    <mergeCell ref="C306:D306"/>
    <mergeCell ref="C307:D307"/>
    <mergeCell ref="I308:J308"/>
    <mergeCell ref="J310:N310"/>
    <mergeCell ref="B311:D311"/>
    <mergeCell ref="F311:I311"/>
    <mergeCell ref="J311:N311"/>
    <mergeCell ref="C299:D299"/>
    <mergeCell ref="G299:N299"/>
    <mergeCell ref="C300:D300"/>
    <mergeCell ref="G300:N300"/>
    <mergeCell ref="K302:L302"/>
    <mergeCell ref="C303:D303"/>
    <mergeCell ref="C296:D296"/>
    <mergeCell ref="G296:N296"/>
    <mergeCell ref="C297:D297"/>
    <mergeCell ref="G297:N297"/>
    <mergeCell ref="B298:D298"/>
    <mergeCell ref="F298:N298"/>
    <mergeCell ref="I290:N290"/>
    <mergeCell ref="I291:N291"/>
    <mergeCell ref="I292:N292"/>
    <mergeCell ref="I293:N293"/>
    <mergeCell ref="C295:D295"/>
    <mergeCell ref="G295:N295"/>
    <mergeCell ref="C280:D280"/>
    <mergeCell ref="C282:D282"/>
    <mergeCell ref="C283:D283"/>
    <mergeCell ref="I284:J284"/>
    <mergeCell ref="J286:N286"/>
    <mergeCell ref="B287:D287"/>
    <mergeCell ref="F287:I287"/>
    <mergeCell ref="J287:N287"/>
    <mergeCell ref="C275:D275"/>
    <mergeCell ref="G275:N275"/>
    <mergeCell ref="C276:D276"/>
    <mergeCell ref="G276:N276"/>
    <mergeCell ref="K278:L278"/>
    <mergeCell ref="C279:D279"/>
    <mergeCell ref="C272:D272"/>
    <mergeCell ref="G272:N272"/>
    <mergeCell ref="C273:D273"/>
    <mergeCell ref="G273:N273"/>
    <mergeCell ref="B274:D274"/>
    <mergeCell ref="F274:N274"/>
    <mergeCell ref="I266:N266"/>
    <mergeCell ref="I267:N267"/>
    <mergeCell ref="I268:N268"/>
    <mergeCell ref="I269:N269"/>
    <mergeCell ref="C271:D271"/>
    <mergeCell ref="G271:N271"/>
    <mergeCell ref="C256:D256"/>
    <mergeCell ref="C258:D258"/>
    <mergeCell ref="C259:D259"/>
    <mergeCell ref="I260:J260"/>
    <mergeCell ref="J262:N262"/>
    <mergeCell ref="B263:D263"/>
    <mergeCell ref="F263:I263"/>
    <mergeCell ref="J263:N263"/>
    <mergeCell ref="C251:D251"/>
    <mergeCell ref="G251:N251"/>
    <mergeCell ref="C252:D252"/>
    <mergeCell ref="G252:N252"/>
    <mergeCell ref="K254:L254"/>
    <mergeCell ref="C255:D255"/>
    <mergeCell ref="C248:D248"/>
    <mergeCell ref="G248:N248"/>
    <mergeCell ref="C249:D249"/>
    <mergeCell ref="G249:N249"/>
    <mergeCell ref="B250:D250"/>
    <mergeCell ref="F250:N250"/>
    <mergeCell ref="I242:N242"/>
    <mergeCell ref="I243:N243"/>
    <mergeCell ref="I244:N244"/>
    <mergeCell ref="I245:N245"/>
    <mergeCell ref="C247:D247"/>
    <mergeCell ref="G247:N247"/>
    <mergeCell ref="C232:D232"/>
    <mergeCell ref="C234:D234"/>
    <mergeCell ref="C235:D235"/>
    <mergeCell ref="I236:J236"/>
    <mergeCell ref="J238:N238"/>
    <mergeCell ref="B239:D239"/>
    <mergeCell ref="F239:I239"/>
    <mergeCell ref="J239:N239"/>
    <mergeCell ref="C227:D227"/>
    <mergeCell ref="G227:N227"/>
    <mergeCell ref="C228:D228"/>
    <mergeCell ref="G228:N228"/>
    <mergeCell ref="K230:L230"/>
    <mergeCell ref="C231:D231"/>
    <mergeCell ref="C224:D224"/>
    <mergeCell ref="G224:N224"/>
    <mergeCell ref="C225:D225"/>
    <mergeCell ref="G225:N225"/>
    <mergeCell ref="B226:D226"/>
    <mergeCell ref="F226:N226"/>
    <mergeCell ref="I218:N218"/>
    <mergeCell ref="I219:N219"/>
    <mergeCell ref="I220:N220"/>
    <mergeCell ref="I221:N221"/>
    <mergeCell ref="C223:D223"/>
    <mergeCell ref="G223:N223"/>
    <mergeCell ref="C208:D208"/>
    <mergeCell ref="C210:D210"/>
    <mergeCell ref="C211:D211"/>
    <mergeCell ref="I212:J212"/>
    <mergeCell ref="J214:N214"/>
    <mergeCell ref="B215:D215"/>
    <mergeCell ref="F215:I215"/>
    <mergeCell ref="J215:N215"/>
    <mergeCell ref="C203:D203"/>
    <mergeCell ref="G203:N203"/>
    <mergeCell ref="C204:D204"/>
    <mergeCell ref="G204:N204"/>
    <mergeCell ref="K206:L206"/>
    <mergeCell ref="C207:D207"/>
    <mergeCell ref="C200:D200"/>
    <mergeCell ref="G200:N200"/>
    <mergeCell ref="C201:D201"/>
    <mergeCell ref="G201:N201"/>
    <mergeCell ref="B202:D202"/>
    <mergeCell ref="F202:N202"/>
    <mergeCell ref="I194:N194"/>
    <mergeCell ref="I195:N195"/>
    <mergeCell ref="I196:N196"/>
    <mergeCell ref="I197:N197"/>
    <mergeCell ref="C199:D199"/>
    <mergeCell ref="G199:N199"/>
    <mergeCell ref="C184:D184"/>
    <mergeCell ref="C186:D186"/>
    <mergeCell ref="C187:D187"/>
    <mergeCell ref="I188:J188"/>
    <mergeCell ref="J190:N190"/>
    <mergeCell ref="B191:D191"/>
    <mergeCell ref="F191:I191"/>
    <mergeCell ref="J191:N191"/>
    <mergeCell ref="C179:D179"/>
    <mergeCell ref="G179:N179"/>
    <mergeCell ref="C180:D180"/>
    <mergeCell ref="G180:N180"/>
    <mergeCell ref="K182:L182"/>
    <mergeCell ref="C183:D183"/>
    <mergeCell ref="C176:D176"/>
    <mergeCell ref="G176:N176"/>
    <mergeCell ref="C177:D177"/>
    <mergeCell ref="G177:N177"/>
    <mergeCell ref="B178:D178"/>
    <mergeCell ref="F178:N178"/>
    <mergeCell ref="I170:N170"/>
    <mergeCell ref="I171:N171"/>
    <mergeCell ref="I172:N172"/>
    <mergeCell ref="I173:N173"/>
    <mergeCell ref="C175:D175"/>
    <mergeCell ref="G175:N175"/>
    <mergeCell ref="C160:D160"/>
    <mergeCell ref="C162:D162"/>
    <mergeCell ref="C163:D163"/>
    <mergeCell ref="I164:J164"/>
    <mergeCell ref="J166:N166"/>
    <mergeCell ref="B167:D167"/>
    <mergeCell ref="F167:I167"/>
    <mergeCell ref="J167:N167"/>
    <mergeCell ref="C155:D155"/>
    <mergeCell ref="G155:N155"/>
    <mergeCell ref="C156:D156"/>
    <mergeCell ref="G156:N156"/>
    <mergeCell ref="K158:L158"/>
    <mergeCell ref="C159:D159"/>
    <mergeCell ref="C152:D152"/>
    <mergeCell ref="G152:N152"/>
    <mergeCell ref="C153:D153"/>
    <mergeCell ref="G153:N153"/>
    <mergeCell ref="B154:D154"/>
    <mergeCell ref="F154:N154"/>
    <mergeCell ref="I146:N146"/>
    <mergeCell ref="I147:N147"/>
    <mergeCell ref="I148:N148"/>
    <mergeCell ref="I149:N149"/>
    <mergeCell ref="C151:D151"/>
    <mergeCell ref="G151:N151"/>
    <mergeCell ref="C136:D136"/>
    <mergeCell ref="C138:D138"/>
    <mergeCell ref="C139:D139"/>
    <mergeCell ref="I140:J140"/>
    <mergeCell ref="J142:N142"/>
    <mergeCell ref="B143:D143"/>
    <mergeCell ref="F143:I143"/>
    <mergeCell ref="J143:N143"/>
    <mergeCell ref="C131:D131"/>
    <mergeCell ref="G131:N131"/>
    <mergeCell ref="C132:D132"/>
    <mergeCell ref="G132:N132"/>
    <mergeCell ref="K134:L134"/>
    <mergeCell ref="C135:D135"/>
    <mergeCell ref="C128:D128"/>
    <mergeCell ref="G128:N128"/>
    <mergeCell ref="C129:D129"/>
    <mergeCell ref="G129:N129"/>
    <mergeCell ref="B130:D130"/>
    <mergeCell ref="F130:N130"/>
    <mergeCell ref="I122:N122"/>
    <mergeCell ref="I123:N123"/>
    <mergeCell ref="I124:N124"/>
    <mergeCell ref="I125:N125"/>
    <mergeCell ref="C127:D127"/>
    <mergeCell ref="G127:N127"/>
    <mergeCell ref="C112:D112"/>
    <mergeCell ref="C114:D114"/>
    <mergeCell ref="C115:D115"/>
    <mergeCell ref="I116:J116"/>
    <mergeCell ref="J118:N118"/>
    <mergeCell ref="B119:D119"/>
    <mergeCell ref="F119:I119"/>
    <mergeCell ref="J119:N119"/>
    <mergeCell ref="C107:D107"/>
    <mergeCell ref="G107:N107"/>
    <mergeCell ref="C108:D108"/>
    <mergeCell ref="G108:N108"/>
    <mergeCell ref="K110:L110"/>
    <mergeCell ref="C111:D111"/>
    <mergeCell ref="C104:D104"/>
    <mergeCell ref="G104:N104"/>
    <mergeCell ref="C105:D105"/>
    <mergeCell ref="G105:N105"/>
    <mergeCell ref="B106:D106"/>
    <mergeCell ref="F106:N106"/>
    <mergeCell ref="I98:N98"/>
    <mergeCell ref="I99:N99"/>
    <mergeCell ref="I100:N100"/>
    <mergeCell ref="I101:N101"/>
    <mergeCell ref="C103:D103"/>
    <mergeCell ref="G103:N103"/>
    <mergeCell ref="C88:D88"/>
    <mergeCell ref="C90:D90"/>
    <mergeCell ref="C91:D91"/>
    <mergeCell ref="I92:J92"/>
    <mergeCell ref="J94:N94"/>
    <mergeCell ref="B95:D95"/>
    <mergeCell ref="F95:I95"/>
    <mergeCell ref="J95:N95"/>
    <mergeCell ref="C83:D83"/>
    <mergeCell ref="G83:N83"/>
    <mergeCell ref="C84:D84"/>
    <mergeCell ref="G84:N84"/>
    <mergeCell ref="K86:L86"/>
    <mergeCell ref="C87:D87"/>
    <mergeCell ref="C80:D80"/>
    <mergeCell ref="G80:N80"/>
    <mergeCell ref="C81:D81"/>
    <mergeCell ref="G81:N81"/>
    <mergeCell ref="B82:D82"/>
    <mergeCell ref="F82:N82"/>
    <mergeCell ref="I74:N74"/>
    <mergeCell ref="I75:N75"/>
    <mergeCell ref="I76:N76"/>
    <mergeCell ref="I77:N77"/>
    <mergeCell ref="C79:D79"/>
    <mergeCell ref="G79:N79"/>
    <mergeCell ref="C64:D64"/>
    <mergeCell ref="C66:D66"/>
    <mergeCell ref="C67:D67"/>
    <mergeCell ref="I68:J68"/>
    <mergeCell ref="J70:N70"/>
    <mergeCell ref="B71:D71"/>
    <mergeCell ref="F71:I71"/>
    <mergeCell ref="J71:N71"/>
    <mergeCell ref="C59:D59"/>
    <mergeCell ref="G59:N59"/>
    <mergeCell ref="C60:D60"/>
    <mergeCell ref="G60:N60"/>
    <mergeCell ref="K62:L62"/>
    <mergeCell ref="C63:D63"/>
    <mergeCell ref="C56:D56"/>
    <mergeCell ref="G56:N56"/>
    <mergeCell ref="C57:D57"/>
    <mergeCell ref="G57:N57"/>
    <mergeCell ref="B58:D58"/>
    <mergeCell ref="F58:N58"/>
    <mergeCell ref="I50:N50"/>
    <mergeCell ref="I51:N51"/>
    <mergeCell ref="I52:N52"/>
    <mergeCell ref="I53:N53"/>
    <mergeCell ref="C55:D55"/>
    <mergeCell ref="G55:N55"/>
    <mergeCell ref="C40:D40"/>
    <mergeCell ref="C42:D42"/>
    <mergeCell ref="C43:D43"/>
    <mergeCell ref="I44:J44"/>
    <mergeCell ref="J46:N46"/>
    <mergeCell ref="B47:D47"/>
    <mergeCell ref="F47:I47"/>
    <mergeCell ref="J47:N47"/>
    <mergeCell ref="C35:D35"/>
    <mergeCell ref="G35:N35"/>
    <mergeCell ref="C36:D36"/>
    <mergeCell ref="G36:N36"/>
    <mergeCell ref="K38:L38"/>
    <mergeCell ref="C39:D39"/>
    <mergeCell ref="C32:D32"/>
    <mergeCell ref="G32:N32"/>
    <mergeCell ref="C33:D33"/>
    <mergeCell ref="G33:N33"/>
    <mergeCell ref="B34:D34"/>
    <mergeCell ref="F34:N34"/>
    <mergeCell ref="I26:N26"/>
    <mergeCell ref="I27:N27"/>
    <mergeCell ref="I28:N28"/>
    <mergeCell ref="I29:N29"/>
    <mergeCell ref="C31:D31"/>
    <mergeCell ref="G31:N31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8.71093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52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2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3"/>
      <c r="F5" s="6"/>
      <c r="G5" s="6"/>
      <c r="H5" s="6"/>
    </row>
    <row r="6" spans="1:8" ht="13.5" customHeight="1">
      <c r="A6" s="24"/>
      <c r="B6" s="24" t="s">
        <v>3</v>
      </c>
      <c r="C6" s="24" t="s">
        <v>53</v>
      </c>
      <c r="D6" s="24" t="s">
        <v>5</v>
      </c>
      <c r="E6" s="5"/>
      <c r="F6" s="6"/>
      <c r="G6" s="6"/>
      <c r="H6" s="25"/>
    </row>
    <row r="7" spans="1:8" ht="13.5" customHeight="1">
      <c r="A7" s="26" t="s">
        <v>10</v>
      </c>
      <c r="B7" s="26" t="s">
        <v>54</v>
      </c>
      <c r="C7" s="26" t="s">
        <v>55</v>
      </c>
      <c r="D7" s="26" t="s">
        <v>25</v>
      </c>
      <c r="E7" s="27" t="s">
        <v>55</v>
      </c>
      <c r="F7" s="6"/>
      <c r="G7" s="6"/>
      <c r="H7" s="25"/>
    </row>
    <row r="8" spans="1:8" ht="13.5" customHeight="1">
      <c r="A8" s="26" t="s">
        <v>15</v>
      </c>
      <c r="B8" s="26"/>
      <c r="C8" s="26"/>
      <c r="D8" s="26"/>
      <c r="E8" s="28"/>
      <c r="F8" s="27" t="s">
        <v>55</v>
      </c>
      <c r="G8" s="6"/>
      <c r="H8" s="25"/>
    </row>
    <row r="9" spans="1:8" ht="13.5" customHeight="1">
      <c r="A9" s="24" t="s">
        <v>14</v>
      </c>
      <c r="B9" s="24" t="s">
        <v>56</v>
      </c>
      <c r="C9" s="24" t="s">
        <v>20</v>
      </c>
      <c r="D9" s="24" t="s">
        <v>21</v>
      </c>
      <c r="E9" s="29" t="s">
        <v>46</v>
      </c>
      <c r="F9" s="28" t="s">
        <v>36</v>
      </c>
      <c r="G9" s="5"/>
      <c r="H9" s="25"/>
    </row>
    <row r="10" spans="1:8" ht="13.5" customHeight="1">
      <c r="A10" s="24" t="s">
        <v>22</v>
      </c>
      <c r="B10" s="24" t="s">
        <v>57</v>
      </c>
      <c r="C10" s="24" t="s">
        <v>46</v>
      </c>
      <c r="D10" s="24" t="s">
        <v>25</v>
      </c>
      <c r="E10" s="30" t="s">
        <v>38</v>
      </c>
      <c r="F10" s="1"/>
      <c r="G10" s="29" t="s">
        <v>55</v>
      </c>
      <c r="H10" s="31"/>
    </row>
    <row r="11" spans="1:8" ht="13.5" customHeight="1">
      <c r="A11" s="26" t="s">
        <v>58</v>
      </c>
      <c r="B11" s="26" t="s">
        <v>59</v>
      </c>
      <c r="C11" s="26" t="s">
        <v>17</v>
      </c>
      <c r="D11" s="26" t="s">
        <v>18</v>
      </c>
      <c r="E11" s="28" t="s">
        <v>17</v>
      </c>
      <c r="F11" s="32"/>
      <c r="G11" s="28" t="s">
        <v>60</v>
      </c>
      <c r="H11" s="31"/>
    </row>
    <row r="12" spans="1:8" ht="13.5" customHeight="1">
      <c r="A12" s="26" t="s">
        <v>61</v>
      </c>
      <c r="B12" s="26" t="s">
        <v>62</v>
      </c>
      <c r="C12" s="26" t="s">
        <v>43</v>
      </c>
      <c r="D12" s="26" t="s">
        <v>44</v>
      </c>
      <c r="E12" s="33" t="s">
        <v>60</v>
      </c>
      <c r="F12" s="29" t="s">
        <v>63</v>
      </c>
      <c r="G12" s="5"/>
      <c r="H12" s="25"/>
    </row>
    <row r="13" spans="1:8" ht="13.5" customHeight="1">
      <c r="A13" s="24" t="s">
        <v>64</v>
      </c>
      <c r="B13" s="24"/>
      <c r="C13" s="24"/>
      <c r="D13" s="24"/>
      <c r="E13" s="29" t="s">
        <v>63</v>
      </c>
      <c r="F13" s="34" t="s">
        <v>36</v>
      </c>
      <c r="G13" s="6"/>
      <c r="H13" s="25"/>
    </row>
    <row r="14" spans="1:8" ht="13.5" customHeight="1">
      <c r="A14" s="24" t="s">
        <v>65</v>
      </c>
      <c r="B14" s="24" t="s">
        <v>66</v>
      </c>
      <c r="C14" s="24" t="s">
        <v>63</v>
      </c>
      <c r="D14" s="24" t="s">
        <v>67</v>
      </c>
      <c r="E14" s="34"/>
      <c r="F14" s="6"/>
      <c r="G14" s="6"/>
      <c r="H14" s="25"/>
    </row>
    <row r="15" spans="1:8" ht="15" customHeight="1">
      <c r="A15" s="35"/>
      <c r="B15" s="35"/>
      <c r="C15" s="35"/>
      <c r="D15" s="35"/>
      <c r="E15" s="36"/>
      <c r="F15" s="36"/>
      <c r="G15" s="36"/>
      <c r="H15" s="3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1" customWidth="1"/>
    <col min="2" max="2" width="9.140625" style="41" customWidth="1"/>
    <col min="3" max="3" width="15.57421875" style="41" customWidth="1"/>
    <col min="4" max="4" width="25.00390625" style="41" customWidth="1"/>
    <col min="5" max="16384" width="9.140625" style="41" customWidth="1"/>
  </cols>
  <sheetData>
    <row r="2" spans="1:14" ht="15">
      <c r="A2" s="42"/>
      <c r="B2" s="43"/>
      <c r="C2" s="44"/>
      <c r="D2" s="44"/>
      <c r="E2" s="44"/>
      <c r="F2" s="45"/>
      <c r="G2" s="46" t="s">
        <v>297</v>
      </c>
      <c r="H2" s="47"/>
      <c r="I2" s="162" t="s">
        <v>0</v>
      </c>
      <c r="J2" s="162"/>
      <c r="K2" s="162"/>
      <c r="L2" s="162"/>
      <c r="M2" s="162"/>
      <c r="N2" s="163"/>
    </row>
    <row r="3" spans="1:14" ht="15">
      <c r="A3" s="42"/>
      <c r="B3" s="48"/>
      <c r="C3" s="49" t="s">
        <v>298</v>
      </c>
      <c r="D3" s="49"/>
      <c r="E3" s="42"/>
      <c r="F3" s="50"/>
      <c r="G3" s="46" t="s">
        <v>299</v>
      </c>
      <c r="H3" s="51"/>
      <c r="I3" s="162" t="s">
        <v>25</v>
      </c>
      <c r="J3" s="162"/>
      <c r="K3" s="162"/>
      <c r="L3" s="162"/>
      <c r="M3" s="162"/>
      <c r="N3" s="163"/>
    </row>
    <row r="4" spans="1:14" ht="15.75">
      <c r="A4" s="42"/>
      <c r="B4" s="48"/>
      <c r="C4" s="52" t="s">
        <v>300</v>
      </c>
      <c r="D4" s="52"/>
      <c r="E4" s="42"/>
      <c r="F4" s="50"/>
      <c r="G4" s="46" t="s">
        <v>301</v>
      </c>
      <c r="H4" s="51"/>
      <c r="I4" s="162" t="s">
        <v>450</v>
      </c>
      <c r="J4" s="162"/>
      <c r="K4" s="162"/>
      <c r="L4" s="162"/>
      <c r="M4" s="162"/>
      <c r="N4" s="163"/>
    </row>
    <row r="5" spans="1:14" ht="15.75">
      <c r="A5" s="42"/>
      <c r="B5" s="48"/>
      <c r="C5" s="42" t="s">
        <v>302</v>
      </c>
      <c r="D5" s="52"/>
      <c r="E5" s="42"/>
      <c r="F5" s="50"/>
      <c r="G5" s="46" t="s">
        <v>303</v>
      </c>
      <c r="H5" s="51"/>
      <c r="I5" s="162">
        <v>45066</v>
      </c>
      <c r="J5" s="162"/>
      <c r="K5" s="162"/>
      <c r="L5" s="162"/>
      <c r="M5" s="162"/>
      <c r="N5" s="163"/>
    </row>
    <row r="6" spans="1:14" ht="15.75" thickBot="1">
      <c r="A6" s="42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</row>
    <row r="7" spans="1:14" ht="15">
      <c r="A7" s="42"/>
      <c r="B7" s="55" t="s">
        <v>304</v>
      </c>
      <c r="C7" s="164" t="s">
        <v>338</v>
      </c>
      <c r="D7" s="164"/>
      <c r="E7" s="56"/>
      <c r="F7" s="57" t="s">
        <v>306</v>
      </c>
      <c r="G7" s="164" t="s">
        <v>13</v>
      </c>
      <c r="H7" s="164"/>
      <c r="I7" s="164"/>
      <c r="J7" s="164"/>
      <c r="K7" s="164"/>
      <c r="L7" s="164"/>
      <c r="M7" s="164"/>
      <c r="N7" s="165"/>
    </row>
    <row r="8" spans="1:14" ht="15">
      <c r="A8" s="42"/>
      <c r="B8" s="58" t="s">
        <v>307</v>
      </c>
      <c r="C8" s="166" t="s">
        <v>340</v>
      </c>
      <c r="D8" s="166"/>
      <c r="E8" s="59"/>
      <c r="F8" s="60" t="s">
        <v>309</v>
      </c>
      <c r="G8" s="166" t="s">
        <v>349</v>
      </c>
      <c r="H8" s="166"/>
      <c r="I8" s="166"/>
      <c r="J8" s="166"/>
      <c r="K8" s="166"/>
      <c r="L8" s="166"/>
      <c r="M8" s="166"/>
      <c r="N8" s="167"/>
    </row>
    <row r="9" spans="1:14" ht="15">
      <c r="A9" s="42"/>
      <c r="B9" s="58" t="s">
        <v>311</v>
      </c>
      <c r="C9" s="166" t="s">
        <v>342</v>
      </c>
      <c r="D9" s="166"/>
      <c r="E9" s="59"/>
      <c r="F9" s="60" t="s">
        <v>313</v>
      </c>
      <c r="G9" s="166" t="s">
        <v>347</v>
      </c>
      <c r="H9" s="166"/>
      <c r="I9" s="166"/>
      <c r="J9" s="166"/>
      <c r="K9" s="166"/>
      <c r="L9" s="166"/>
      <c r="M9" s="166"/>
      <c r="N9" s="167"/>
    </row>
    <row r="10" spans="1:14" ht="15">
      <c r="A10" s="42"/>
      <c r="B10" s="168" t="s">
        <v>315</v>
      </c>
      <c r="C10" s="169"/>
      <c r="D10" s="169"/>
      <c r="E10" s="61"/>
      <c r="F10" s="169" t="s">
        <v>315</v>
      </c>
      <c r="G10" s="169"/>
      <c r="H10" s="169"/>
      <c r="I10" s="169"/>
      <c r="J10" s="169"/>
      <c r="K10" s="169"/>
      <c r="L10" s="169"/>
      <c r="M10" s="169"/>
      <c r="N10" s="170"/>
    </row>
    <row r="11" spans="1:14" ht="15">
      <c r="A11" s="42"/>
      <c r="B11" s="62" t="s">
        <v>316</v>
      </c>
      <c r="C11" s="166" t="s">
        <v>340</v>
      </c>
      <c r="D11" s="166"/>
      <c r="E11" s="59"/>
      <c r="F11" s="63" t="s">
        <v>316</v>
      </c>
      <c r="G11" s="166" t="s">
        <v>349</v>
      </c>
      <c r="H11" s="166"/>
      <c r="I11" s="166"/>
      <c r="J11" s="166"/>
      <c r="K11" s="166"/>
      <c r="L11" s="166"/>
      <c r="M11" s="166"/>
      <c r="N11" s="167"/>
    </row>
    <row r="12" spans="1:14" ht="15.75" thickBot="1">
      <c r="A12" s="42"/>
      <c r="B12" s="64" t="s">
        <v>316</v>
      </c>
      <c r="C12" s="166" t="s">
        <v>342</v>
      </c>
      <c r="D12" s="166"/>
      <c r="E12" s="65"/>
      <c r="F12" s="66" t="s">
        <v>316</v>
      </c>
      <c r="G12" s="166" t="s">
        <v>347</v>
      </c>
      <c r="H12" s="166"/>
      <c r="I12" s="166"/>
      <c r="J12" s="166"/>
      <c r="K12" s="166"/>
      <c r="L12" s="166"/>
      <c r="M12" s="166"/>
      <c r="N12" s="167"/>
    </row>
    <row r="13" spans="1:14" ht="15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4"/>
    </row>
    <row r="14" spans="1:14" ht="15.75" thickBot="1">
      <c r="A14" s="42"/>
      <c r="B14" s="67" t="s">
        <v>317</v>
      </c>
      <c r="C14" s="42"/>
      <c r="D14" s="42"/>
      <c r="E14" s="42"/>
      <c r="F14" s="68">
        <v>1</v>
      </c>
      <c r="G14" s="68">
        <v>2</v>
      </c>
      <c r="H14" s="68">
        <v>3</v>
      </c>
      <c r="I14" s="68">
        <v>4</v>
      </c>
      <c r="J14" s="68">
        <v>5</v>
      </c>
      <c r="K14" s="173" t="s">
        <v>7</v>
      </c>
      <c r="L14" s="173"/>
      <c r="M14" s="68" t="s">
        <v>318</v>
      </c>
      <c r="N14" s="69" t="s">
        <v>319</v>
      </c>
    </row>
    <row r="15" spans="1:14" ht="15">
      <c r="A15" s="42"/>
      <c r="B15" s="70" t="s">
        <v>320</v>
      </c>
      <c r="C15" s="174" t="str">
        <f>IF(C8&gt;"",C8&amp;" - "&amp;G8,"")</f>
        <v>Räsänen Elmeri - Raudaskoski Tuukka</v>
      </c>
      <c r="D15" s="174"/>
      <c r="E15" s="72"/>
      <c r="F15" s="73">
        <v>3</v>
      </c>
      <c r="G15" s="73">
        <v>7</v>
      </c>
      <c r="H15" s="73">
        <v>6</v>
      </c>
      <c r="I15" s="73"/>
      <c r="J15" s="74"/>
      <c r="K15" s="75">
        <f>IF(ISBLANK(F15),"",COUNTIF(F15:J15,"&gt;=0"))</f>
        <v>3</v>
      </c>
      <c r="L15" s="76">
        <f>IF(ISBLANK(F15),"",IF(LEFT(F15)="-",1,0)+IF(LEFT(G15)="-",1,0)+IF(LEFT(H15)="-",1,0)+IF(LEFT(I15)="-",1,0)+IF(LEFT(J15)="-",1,0))</f>
        <v>0</v>
      </c>
      <c r="M15" s="77">
        <f aca="true" t="shared" si="0" ref="M15:N19">IF(K15=3,1,"")</f>
        <v>1</v>
      </c>
      <c r="N15" s="78">
        <f t="shared" si="0"/>
      </c>
    </row>
    <row r="16" spans="1:14" ht="15">
      <c r="A16" s="42"/>
      <c r="B16" s="70" t="s">
        <v>321</v>
      </c>
      <c r="C16" s="174" t="str">
        <f>IF(C9&gt;"",C9&amp;" - "&amp;G9,"")</f>
        <v>Karjalainen Samu - Siven Pyry</v>
      </c>
      <c r="D16" s="174"/>
      <c r="E16" s="72"/>
      <c r="F16" s="73">
        <v>-1</v>
      </c>
      <c r="G16" s="73">
        <v>-1</v>
      </c>
      <c r="H16" s="73">
        <v>-5</v>
      </c>
      <c r="I16" s="73"/>
      <c r="J16" s="79"/>
      <c r="K16" s="80">
        <f>IF(ISBLANK(F16),"",COUNTIF(F16:J16,"&gt;=0"))</f>
        <v>0</v>
      </c>
      <c r="L16" s="81">
        <f>IF(ISBLANK(F16),"",IF(LEFT(F16)="-",1,0)+IF(LEFT(G16)="-",1,0)+IF(LEFT(H16)="-",1,0)+IF(LEFT(I16)="-",1,0)+IF(LEFT(J16)="-",1,0))</f>
        <v>3</v>
      </c>
      <c r="M16" s="82">
        <f t="shared" si="0"/>
      </c>
      <c r="N16" s="83">
        <f t="shared" si="0"/>
        <v>1</v>
      </c>
    </row>
    <row r="17" spans="1:14" ht="15">
      <c r="A17" s="42"/>
      <c r="B17" s="84" t="s">
        <v>322</v>
      </c>
      <c r="C17" s="71" t="str">
        <f>IF(C11&gt;"",C11&amp;" / "&amp;C12,"")</f>
        <v>Räsänen Elmeri / Karjalainen Samu</v>
      </c>
      <c r="D17" s="71" t="str">
        <f>IF(G11&gt;"",G11&amp;" / "&amp;G12,"")</f>
        <v>Raudaskoski Tuukka / Siven Pyry</v>
      </c>
      <c r="E17" s="85"/>
      <c r="F17" s="73">
        <v>-5</v>
      </c>
      <c r="G17" s="73">
        <v>-9</v>
      </c>
      <c r="H17" s="73">
        <v>-3</v>
      </c>
      <c r="I17" s="73"/>
      <c r="J17" s="79"/>
      <c r="K17" s="80">
        <f>IF(ISBLANK(F17),"",COUNTIF(F17:J17,"&gt;=0"))</f>
        <v>0</v>
      </c>
      <c r="L17" s="81">
        <f>IF(ISBLANK(F17),"",IF(LEFT(F17)="-",1,0)+IF(LEFT(G17)="-",1,0)+IF(LEFT(H17)="-",1,0)+IF(LEFT(I17)="-",1,0)+IF(LEFT(J17)="-",1,0))</f>
        <v>3</v>
      </c>
      <c r="M17" s="82">
        <f t="shared" si="0"/>
      </c>
      <c r="N17" s="83">
        <f t="shared" si="0"/>
        <v>1</v>
      </c>
    </row>
    <row r="18" spans="1:14" ht="15">
      <c r="A18" s="42"/>
      <c r="B18" s="70" t="s">
        <v>323</v>
      </c>
      <c r="C18" s="174" t="str">
        <f>IF(C8&gt;"",C8&amp;" - "&amp;G9,"")</f>
        <v>Räsänen Elmeri - Siven Pyry</v>
      </c>
      <c r="D18" s="174"/>
      <c r="E18" s="72"/>
      <c r="F18" s="73">
        <v>-4</v>
      </c>
      <c r="G18" s="73">
        <v>-7</v>
      </c>
      <c r="H18" s="73">
        <v>-6</v>
      </c>
      <c r="I18" s="73"/>
      <c r="J18" s="79"/>
      <c r="K18" s="80">
        <f>IF(ISBLANK(F18),"",COUNTIF(F18:J18,"&gt;=0"))</f>
        <v>0</v>
      </c>
      <c r="L18" s="81">
        <f>IF(ISBLANK(F18),"",IF(LEFT(F18)="-",1,0)+IF(LEFT(G18)="-",1,0)+IF(LEFT(H18)="-",1,0)+IF(LEFT(I18)="-",1,0)+IF(LEFT(J18)="-",1,0))</f>
        <v>3</v>
      </c>
      <c r="M18" s="82">
        <f t="shared" si="0"/>
      </c>
      <c r="N18" s="83">
        <f t="shared" si="0"/>
        <v>1</v>
      </c>
    </row>
    <row r="19" spans="1:14" ht="15.75" thickBot="1">
      <c r="A19" s="42"/>
      <c r="B19" s="70" t="s">
        <v>324</v>
      </c>
      <c r="C19" s="174" t="str">
        <f>IF(C9&gt;"",C9&amp;" - "&amp;G8,"")</f>
        <v>Karjalainen Samu - Raudaskoski Tuukka</v>
      </c>
      <c r="D19" s="174"/>
      <c r="E19" s="72"/>
      <c r="F19" s="73"/>
      <c r="G19" s="73"/>
      <c r="H19" s="73"/>
      <c r="I19" s="73"/>
      <c r="J19" s="79"/>
      <c r="K19" s="86">
        <f>IF(ISBLANK(F19),"",COUNTIF(F19:J19,"&gt;=0"))</f>
      </c>
      <c r="L19" s="87">
        <f>IF(ISBLANK(F19),"",IF(LEFT(F19)="-",1,0)+IF(LEFT(G19)="-",1,0)+IF(LEFT(H19)="-",1,0)+IF(LEFT(I19)="-",1,0)+IF(LEFT(J19)="-",1,0))</f>
      </c>
      <c r="M19" s="88">
        <f t="shared" si="0"/>
      </c>
      <c r="N19" s="89">
        <f t="shared" si="0"/>
      </c>
    </row>
    <row r="20" spans="1:14" ht="19.5" thickBot="1">
      <c r="A20" s="42"/>
      <c r="B20" s="90"/>
      <c r="C20" s="91"/>
      <c r="D20" s="91"/>
      <c r="E20" s="91"/>
      <c r="F20" s="92"/>
      <c r="G20" s="92"/>
      <c r="H20" s="93"/>
      <c r="I20" s="175" t="s">
        <v>325</v>
      </c>
      <c r="J20" s="175"/>
      <c r="K20" s="94">
        <f>COUNTIF(K15:K19,"=3")</f>
        <v>1</v>
      </c>
      <c r="L20" s="95">
        <f>COUNTIF(L15:L19,"=3")</f>
        <v>3</v>
      </c>
      <c r="M20" s="96">
        <f>SUM(M15:M19)</f>
        <v>1</v>
      </c>
      <c r="N20" s="97">
        <f>SUM(N15:N19)</f>
        <v>3</v>
      </c>
    </row>
    <row r="21" spans="1:14" ht="15">
      <c r="A21" s="42"/>
      <c r="B21" s="98" t="s">
        <v>326</v>
      </c>
      <c r="C21" s="91"/>
      <c r="D21" s="91"/>
      <c r="E21" s="91"/>
      <c r="F21" s="91"/>
      <c r="G21" s="91"/>
      <c r="H21" s="91"/>
      <c r="I21" s="91"/>
      <c r="J21" s="91"/>
      <c r="K21" s="42"/>
      <c r="L21" s="42"/>
      <c r="M21" s="42"/>
      <c r="N21" s="54"/>
    </row>
    <row r="22" spans="1:14" ht="15">
      <c r="A22" s="42"/>
      <c r="B22" s="99" t="s">
        <v>327</v>
      </c>
      <c r="C22" s="100"/>
      <c r="D22" s="101" t="s">
        <v>328</v>
      </c>
      <c r="E22" s="100"/>
      <c r="F22" s="101" t="s">
        <v>32</v>
      </c>
      <c r="G22" s="101"/>
      <c r="H22" s="102"/>
      <c r="I22" s="42"/>
      <c r="J22" s="176" t="s">
        <v>329</v>
      </c>
      <c r="K22" s="176"/>
      <c r="L22" s="176"/>
      <c r="M22" s="176"/>
      <c r="N22" s="177"/>
    </row>
    <row r="23" spans="1:14" ht="21.75" thickBot="1">
      <c r="A23" s="42"/>
      <c r="B23" s="178"/>
      <c r="C23" s="179"/>
      <c r="D23" s="179"/>
      <c r="E23" s="103"/>
      <c r="F23" s="179"/>
      <c r="G23" s="179"/>
      <c r="H23" s="179"/>
      <c r="I23" s="179"/>
      <c r="J23" s="180" t="str">
        <f>IF(M20=3,C7,IF(N20=3,G7,""))</f>
        <v>YPTS</v>
      </c>
      <c r="K23" s="180"/>
      <c r="L23" s="180"/>
      <c r="M23" s="180"/>
      <c r="N23" s="181"/>
    </row>
    <row r="24" spans="1:14" ht="15">
      <c r="A24" s="42"/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</sheetData>
  <sheetProtection/>
  <mergeCells count="26"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1" customWidth="1"/>
    <col min="2" max="2" width="9.140625" style="41" customWidth="1"/>
    <col min="3" max="3" width="15.57421875" style="41" customWidth="1"/>
    <col min="4" max="4" width="25.00390625" style="41" customWidth="1"/>
    <col min="5" max="16384" width="9.140625" style="41" customWidth="1"/>
  </cols>
  <sheetData>
    <row r="2" spans="1:14" ht="15">
      <c r="A2" s="42"/>
      <c r="B2" s="43"/>
      <c r="C2" s="44"/>
      <c r="D2" s="44"/>
      <c r="E2" s="44"/>
      <c r="F2" s="45"/>
      <c r="G2" s="46" t="s">
        <v>297</v>
      </c>
      <c r="H2" s="47"/>
      <c r="I2" s="162" t="s">
        <v>0</v>
      </c>
      <c r="J2" s="162"/>
      <c r="K2" s="162"/>
      <c r="L2" s="162"/>
      <c r="M2" s="162"/>
      <c r="N2" s="163"/>
    </row>
    <row r="3" spans="1:14" ht="15">
      <c r="A3" s="42"/>
      <c r="B3" s="48"/>
      <c r="C3" s="49" t="s">
        <v>298</v>
      </c>
      <c r="D3" s="49"/>
      <c r="E3" s="42"/>
      <c r="F3" s="50"/>
      <c r="G3" s="46" t="s">
        <v>299</v>
      </c>
      <c r="H3" s="51"/>
      <c r="I3" s="162" t="s">
        <v>25</v>
      </c>
      <c r="J3" s="162"/>
      <c r="K3" s="162"/>
      <c r="L3" s="162"/>
      <c r="M3" s="162"/>
      <c r="N3" s="163"/>
    </row>
    <row r="4" spans="1:14" ht="15.75">
      <c r="A4" s="42"/>
      <c r="B4" s="48"/>
      <c r="C4" s="52" t="s">
        <v>300</v>
      </c>
      <c r="D4" s="52"/>
      <c r="E4" s="42"/>
      <c r="F4" s="50"/>
      <c r="G4" s="46" t="s">
        <v>301</v>
      </c>
      <c r="H4" s="51"/>
      <c r="I4" s="162" t="s">
        <v>451</v>
      </c>
      <c r="J4" s="162"/>
      <c r="K4" s="162"/>
      <c r="L4" s="162"/>
      <c r="M4" s="162"/>
      <c r="N4" s="163"/>
    </row>
    <row r="5" spans="1:14" ht="15.75">
      <c r="A5" s="42"/>
      <c r="B5" s="48"/>
      <c r="C5" s="42" t="s">
        <v>302</v>
      </c>
      <c r="D5" s="52"/>
      <c r="E5" s="42"/>
      <c r="F5" s="50"/>
      <c r="G5" s="46" t="s">
        <v>303</v>
      </c>
      <c r="H5" s="51"/>
      <c r="I5" s="162">
        <v>45066</v>
      </c>
      <c r="J5" s="162"/>
      <c r="K5" s="162"/>
      <c r="L5" s="162"/>
      <c r="M5" s="162"/>
      <c r="N5" s="163"/>
    </row>
    <row r="6" spans="1:14" ht="15.75" thickBot="1">
      <c r="A6" s="42"/>
      <c r="B6" s="4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</row>
    <row r="7" spans="1:14" ht="15">
      <c r="A7" s="42"/>
      <c r="B7" s="55" t="s">
        <v>304</v>
      </c>
      <c r="C7" s="164" t="s">
        <v>51</v>
      </c>
      <c r="D7" s="164"/>
      <c r="E7" s="56"/>
      <c r="F7" s="57" t="s">
        <v>306</v>
      </c>
      <c r="G7" s="164" t="s">
        <v>343</v>
      </c>
      <c r="H7" s="164"/>
      <c r="I7" s="164"/>
      <c r="J7" s="164"/>
      <c r="K7" s="164"/>
      <c r="L7" s="164"/>
      <c r="M7" s="164"/>
      <c r="N7" s="165"/>
    </row>
    <row r="8" spans="1:14" ht="15">
      <c r="A8" s="42"/>
      <c r="B8" s="58" t="s">
        <v>307</v>
      </c>
      <c r="C8" s="166" t="s">
        <v>335</v>
      </c>
      <c r="D8" s="166"/>
      <c r="E8" s="59"/>
      <c r="F8" s="60" t="s">
        <v>309</v>
      </c>
      <c r="G8" s="166" t="s">
        <v>345</v>
      </c>
      <c r="H8" s="166"/>
      <c r="I8" s="166"/>
      <c r="J8" s="166"/>
      <c r="K8" s="166"/>
      <c r="L8" s="166"/>
      <c r="M8" s="166"/>
      <c r="N8" s="167"/>
    </row>
    <row r="9" spans="1:14" ht="15">
      <c r="A9" s="42"/>
      <c r="B9" s="58" t="s">
        <v>311</v>
      </c>
      <c r="C9" s="166" t="s">
        <v>337</v>
      </c>
      <c r="D9" s="166"/>
      <c r="E9" s="59"/>
      <c r="F9" s="60" t="s">
        <v>313</v>
      </c>
      <c r="G9" s="166" t="s">
        <v>351</v>
      </c>
      <c r="H9" s="166"/>
      <c r="I9" s="166"/>
      <c r="J9" s="166"/>
      <c r="K9" s="166"/>
      <c r="L9" s="166"/>
      <c r="M9" s="166"/>
      <c r="N9" s="167"/>
    </row>
    <row r="10" spans="1:14" ht="15">
      <c r="A10" s="42"/>
      <c r="B10" s="168" t="s">
        <v>315</v>
      </c>
      <c r="C10" s="169"/>
      <c r="D10" s="169"/>
      <c r="E10" s="61"/>
      <c r="F10" s="169" t="s">
        <v>315</v>
      </c>
      <c r="G10" s="169"/>
      <c r="H10" s="169"/>
      <c r="I10" s="169"/>
      <c r="J10" s="169"/>
      <c r="K10" s="169"/>
      <c r="L10" s="169"/>
      <c r="M10" s="169"/>
      <c r="N10" s="170"/>
    </row>
    <row r="11" spans="1:14" ht="15">
      <c r="A11" s="42"/>
      <c r="B11" s="62" t="s">
        <v>316</v>
      </c>
      <c r="C11" s="166" t="s">
        <v>335</v>
      </c>
      <c r="D11" s="166"/>
      <c r="E11" s="59"/>
      <c r="F11" s="63" t="s">
        <v>316</v>
      </c>
      <c r="G11" s="166" t="s">
        <v>345</v>
      </c>
      <c r="H11" s="166"/>
      <c r="I11" s="166"/>
      <c r="J11" s="166"/>
      <c r="K11" s="166"/>
      <c r="L11" s="166"/>
      <c r="M11" s="166"/>
      <c r="N11" s="167"/>
    </row>
    <row r="12" spans="1:14" ht="15.75" thickBot="1">
      <c r="A12" s="42"/>
      <c r="B12" s="64" t="s">
        <v>316</v>
      </c>
      <c r="C12" s="166" t="s">
        <v>337</v>
      </c>
      <c r="D12" s="166"/>
      <c r="E12" s="65"/>
      <c r="F12" s="66" t="s">
        <v>316</v>
      </c>
      <c r="G12" s="166" t="s">
        <v>351</v>
      </c>
      <c r="H12" s="166"/>
      <c r="I12" s="166"/>
      <c r="J12" s="166"/>
      <c r="K12" s="166"/>
      <c r="L12" s="166"/>
      <c r="M12" s="166"/>
      <c r="N12" s="167"/>
    </row>
    <row r="13" spans="1:14" ht="15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4"/>
    </row>
    <row r="14" spans="1:14" ht="15.75" thickBot="1">
      <c r="A14" s="42"/>
      <c r="B14" s="67" t="s">
        <v>317</v>
      </c>
      <c r="C14" s="42"/>
      <c r="D14" s="42"/>
      <c r="E14" s="42"/>
      <c r="F14" s="68">
        <v>1</v>
      </c>
      <c r="G14" s="68">
        <v>2</v>
      </c>
      <c r="H14" s="68">
        <v>3</v>
      </c>
      <c r="I14" s="68">
        <v>4</v>
      </c>
      <c r="J14" s="68">
        <v>5</v>
      </c>
      <c r="K14" s="173" t="s">
        <v>7</v>
      </c>
      <c r="L14" s="173"/>
      <c r="M14" s="68" t="s">
        <v>318</v>
      </c>
      <c r="N14" s="69" t="s">
        <v>319</v>
      </c>
    </row>
    <row r="15" spans="1:14" ht="15">
      <c r="A15" s="42"/>
      <c r="B15" s="70" t="s">
        <v>320</v>
      </c>
      <c r="C15" s="174" t="str">
        <f>IF(C8&gt;"",C8&amp;" - "&amp;G8,"")</f>
        <v>Passinen Eemil - Wu Louis Moxuan</v>
      </c>
      <c r="D15" s="174"/>
      <c r="E15" s="72"/>
      <c r="F15" s="73">
        <v>2</v>
      </c>
      <c r="G15" s="73">
        <v>8</v>
      </c>
      <c r="H15" s="73">
        <v>6</v>
      </c>
      <c r="I15" s="73"/>
      <c r="J15" s="74"/>
      <c r="K15" s="75">
        <f>IF(ISBLANK(F15),"",COUNTIF(F15:J15,"&gt;=0"))</f>
        <v>3</v>
      </c>
      <c r="L15" s="76">
        <f>IF(ISBLANK(F15),"",IF(LEFT(F15)="-",1,0)+IF(LEFT(G15)="-",1,0)+IF(LEFT(H15)="-",1,0)+IF(LEFT(I15)="-",1,0)+IF(LEFT(J15)="-",1,0))</f>
        <v>0</v>
      </c>
      <c r="M15" s="77">
        <f aca="true" t="shared" si="0" ref="M15:N19">IF(K15=3,1,"")</f>
        <v>1</v>
      </c>
      <c r="N15" s="78">
        <f t="shared" si="0"/>
      </c>
    </row>
    <row r="16" spans="1:14" ht="15">
      <c r="A16" s="42"/>
      <c r="B16" s="70" t="s">
        <v>321</v>
      </c>
      <c r="C16" s="174" t="str">
        <f>IF(C9&gt;"",C9&amp;" - "&amp;G9,"")</f>
        <v>Vuorinen Niilo - Hyttinen Iiro</v>
      </c>
      <c r="D16" s="174"/>
      <c r="E16" s="72"/>
      <c r="F16" s="73">
        <v>-3</v>
      </c>
      <c r="G16" s="73">
        <v>8</v>
      </c>
      <c r="H16" s="73">
        <v>4</v>
      </c>
      <c r="I16" s="73">
        <v>-9</v>
      </c>
      <c r="J16" s="79">
        <v>5</v>
      </c>
      <c r="K16" s="80">
        <f>IF(ISBLANK(F16),"",COUNTIF(F16:J16,"&gt;=0"))</f>
        <v>3</v>
      </c>
      <c r="L16" s="81">
        <f>IF(ISBLANK(F16),"",IF(LEFT(F16)="-",1,0)+IF(LEFT(G16)="-",1,0)+IF(LEFT(H16)="-",1,0)+IF(LEFT(I16)="-",1,0)+IF(LEFT(J16)="-",1,0))</f>
        <v>2</v>
      </c>
      <c r="M16" s="82">
        <f t="shared" si="0"/>
        <v>1</v>
      </c>
      <c r="N16" s="83">
        <f t="shared" si="0"/>
      </c>
    </row>
    <row r="17" spans="1:14" ht="15">
      <c r="A17" s="42"/>
      <c r="B17" s="84" t="s">
        <v>322</v>
      </c>
      <c r="C17" s="71" t="str">
        <f>IF(C11&gt;"",C11&amp;" / "&amp;C12,"")</f>
        <v>Passinen Eemil / Vuorinen Niilo</v>
      </c>
      <c r="D17" s="71" t="str">
        <f>IF(G11&gt;"",G11&amp;" / "&amp;G12,"")</f>
        <v>Wu Louis Moxuan / Hyttinen Iiro</v>
      </c>
      <c r="E17" s="85"/>
      <c r="F17" s="73">
        <v>6</v>
      </c>
      <c r="G17" s="73">
        <v>4</v>
      </c>
      <c r="H17" s="73">
        <v>3</v>
      </c>
      <c r="I17" s="73"/>
      <c r="J17" s="79"/>
      <c r="K17" s="80">
        <f>IF(ISBLANK(F17),"",COUNTIF(F17:J17,"&gt;=0"))</f>
        <v>3</v>
      </c>
      <c r="L17" s="81">
        <f>IF(ISBLANK(F17),"",IF(LEFT(F17)="-",1,0)+IF(LEFT(G17)="-",1,0)+IF(LEFT(H17)="-",1,0)+IF(LEFT(I17)="-",1,0)+IF(LEFT(J17)="-",1,0))</f>
        <v>0</v>
      </c>
      <c r="M17" s="82">
        <f t="shared" si="0"/>
        <v>1</v>
      </c>
      <c r="N17" s="83">
        <f t="shared" si="0"/>
      </c>
    </row>
    <row r="18" spans="1:14" ht="15">
      <c r="A18" s="42"/>
      <c r="B18" s="70" t="s">
        <v>323</v>
      </c>
      <c r="C18" s="174" t="str">
        <f>IF(C8&gt;"",C8&amp;" - "&amp;G9,"")</f>
        <v>Passinen Eemil - Hyttinen Iiro</v>
      </c>
      <c r="D18" s="174"/>
      <c r="E18" s="72"/>
      <c r="F18" s="73"/>
      <c r="G18" s="73"/>
      <c r="H18" s="73"/>
      <c r="I18" s="73"/>
      <c r="J18" s="79"/>
      <c r="K18" s="80">
        <f>IF(ISBLANK(F18),"",COUNTIF(F18:J18,"&gt;=0"))</f>
      </c>
      <c r="L18" s="81">
        <f>IF(ISBLANK(F18),"",IF(LEFT(F18)="-",1,0)+IF(LEFT(G18)="-",1,0)+IF(LEFT(H18)="-",1,0)+IF(LEFT(I18)="-",1,0)+IF(LEFT(J18)="-",1,0))</f>
      </c>
      <c r="M18" s="82">
        <f t="shared" si="0"/>
      </c>
      <c r="N18" s="83">
        <f t="shared" si="0"/>
      </c>
    </row>
    <row r="19" spans="1:14" ht="15.75" thickBot="1">
      <c r="A19" s="42"/>
      <c r="B19" s="70" t="s">
        <v>324</v>
      </c>
      <c r="C19" s="174" t="str">
        <f>IF(C9&gt;"",C9&amp;" - "&amp;G8,"")</f>
        <v>Vuorinen Niilo - Wu Louis Moxuan</v>
      </c>
      <c r="D19" s="174"/>
      <c r="E19" s="72"/>
      <c r="F19" s="73"/>
      <c r="G19" s="73"/>
      <c r="H19" s="73"/>
      <c r="I19" s="73"/>
      <c r="J19" s="79"/>
      <c r="K19" s="86">
        <f>IF(ISBLANK(F19),"",COUNTIF(F19:J19,"&gt;=0"))</f>
      </c>
      <c r="L19" s="87">
        <f>IF(ISBLANK(F19),"",IF(LEFT(F19)="-",1,0)+IF(LEFT(G19)="-",1,0)+IF(LEFT(H19)="-",1,0)+IF(LEFT(I19)="-",1,0)+IF(LEFT(J19)="-",1,0))</f>
      </c>
      <c r="M19" s="88">
        <f t="shared" si="0"/>
      </c>
      <c r="N19" s="89">
        <f t="shared" si="0"/>
      </c>
    </row>
    <row r="20" spans="1:14" ht="19.5" thickBot="1">
      <c r="A20" s="42"/>
      <c r="B20" s="90"/>
      <c r="C20" s="91"/>
      <c r="D20" s="91"/>
      <c r="E20" s="91"/>
      <c r="F20" s="92"/>
      <c r="G20" s="92"/>
      <c r="H20" s="93"/>
      <c r="I20" s="175" t="s">
        <v>325</v>
      </c>
      <c r="J20" s="175"/>
      <c r="K20" s="94">
        <f>COUNTIF(K15:K19,"=3")</f>
        <v>3</v>
      </c>
      <c r="L20" s="95">
        <f>COUNTIF(L15:L19,"=3")</f>
        <v>0</v>
      </c>
      <c r="M20" s="96">
        <f>SUM(M15:M19)</f>
        <v>3</v>
      </c>
      <c r="N20" s="97">
        <f>SUM(N15:N19)</f>
        <v>0</v>
      </c>
    </row>
    <row r="21" spans="1:14" ht="15">
      <c r="A21" s="42"/>
      <c r="B21" s="98" t="s">
        <v>326</v>
      </c>
      <c r="C21" s="91"/>
      <c r="D21" s="91"/>
      <c r="E21" s="91"/>
      <c r="F21" s="91"/>
      <c r="G21" s="91"/>
      <c r="H21" s="91"/>
      <c r="I21" s="91"/>
      <c r="J21" s="91"/>
      <c r="K21" s="42"/>
      <c r="L21" s="42"/>
      <c r="M21" s="42"/>
      <c r="N21" s="54"/>
    </row>
    <row r="22" spans="1:14" ht="15">
      <c r="A22" s="42"/>
      <c r="B22" s="99" t="s">
        <v>327</v>
      </c>
      <c r="C22" s="100"/>
      <c r="D22" s="101" t="s">
        <v>328</v>
      </c>
      <c r="E22" s="100"/>
      <c r="F22" s="101" t="s">
        <v>32</v>
      </c>
      <c r="G22" s="101"/>
      <c r="H22" s="102"/>
      <c r="I22" s="42"/>
      <c r="J22" s="176" t="s">
        <v>329</v>
      </c>
      <c r="K22" s="176"/>
      <c r="L22" s="176"/>
      <c r="M22" s="176"/>
      <c r="N22" s="177"/>
    </row>
    <row r="23" spans="1:14" ht="21.75" thickBot="1">
      <c r="A23" s="42"/>
      <c r="B23" s="178"/>
      <c r="C23" s="179"/>
      <c r="D23" s="179"/>
      <c r="E23" s="103"/>
      <c r="F23" s="179"/>
      <c r="G23" s="179"/>
      <c r="H23" s="179"/>
      <c r="I23" s="179"/>
      <c r="J23" s="180" t="str">
        <f>IF(M20=3,C7,IF(N20=3,G7,""))</f>
        <v>PTS Sherwood</v>
      </c>
      <c r="K23" s="180"/>
      <c r="L23" s="180"/>
      <c r="M23" s="180"/>
      <c r="N23" s="181"/>
    </row>
    <row r="24" spans="1:14" ht="15">
      <c r="A24" s="42"/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</sheetData>
  <sheetProtection/>
  <mergeCells count="26"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264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265</v>
      </c>
      <c r="C7" s="15" t="s">
        <v>266</v>
      </c>
      <c r="D7" s="15" t="s">
        <v>67</v>
      </c>
      <c r="E7" s="15" t="s">
        <v>15</v>
      </c>
      <c r="F7" s="15"/>
      <c r="G7" s="15"/>
      <c r="H7" s="15" t="s">
        <v>10</v>
      </c>
      <c r="I7" s="16"/>
      <c r="J7" s="17"/>
    </row>
    <row r="8" spans="1:10" ht="14.25" customHeight="1">
      <c r="A8" s="15" t="s">
        <v>15</v>
      </c>
      <c r="B8" s="15" t="s">
        <v>267</v>
      </c>
      <c r="C8" s="15" t="s">
        <v>268</v>
      </c>
      <c r="D8" s="15" t="s">
        <v>25</v>
      </c>
      <c r="E8" s="15" t="s">
        <v>10</v>
      </c>
      <c r="F8" s="15"/>
      <c r="G8" s="15"/>
      <c r="H8" s="15" t="s">
        <v>15</v>
      </c>
      <c r="I8" s="16"/>
      <c r="J8" s="17"/>
    </row>
    <row r="9" spans="1:10" ht="14.25" customHeight="1">
      <c r="A9" s="15" t="s">
        <v>14</v>
      </c>
      <c r="B9" s="15" t="s">
        <v>269</v>
      </c>
      <c r="C9" s="15" t="s">
        <v>270</v>
      </c>
      <c r="D9" s="15" t="s">
        <v>112</v>
      </c>
      <c r="E9" s="15" t="s">
        <v>133</v>
      </c>
      <c r="F9" s="15"/>
      <c r="G9" s="15"/>
      <c r="H9" s="15" t="s">
        <v>14</v>
      </c>
      <c r="I9" s="16"/>
      <c r="J9" s="17"/>
    </row>
    <row r="10" spans="1:10" ht="15" customHeight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>
      <c r="A11" s="17"/>
      <c r="B11" s="21"/>
      <c r="C11" s="15"/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15" t="s">
        <v>32</v>
      </c>
    </row>
    <row r="12" spans="1:10" ht="14.25" customHeight="1">
      <c r="A12" s="17"/>
      <c r="B12" s="21"/>
      <c r="C12" s="15" t="s">
        <v>33</v>
      </c>
      <c r="D12" s="15"/>
      <c r="E12" s="15"/>
      <c r="F12" s="15"/>
      <c r="G12" s="15"/>
      <c r="H12" s="15"/>
      <c r="I12" s="15" t="s">
        <v>36</v>
      </c>
      <c r="J12" s="15" t="s">
        <v>15</v>
      </c>
    </row>
    <row r="13" spans="1:10" ht="14.25" customHeight="1">
      <c r="A13" s="17"/>
      <c r="B13" s="21"/>
      <c r="C13" s="15" t="s">
        <v>34</v>
      </c>
      <c r="D13" s="15"/>
      <c r="E13" s="15"/>
      <c r="F13" s="15"/>
      <c r="G13" s="15"/>
      <c r="H13" s="15"/>
      <c r="I13" s="15" t="s">
        <v>38</v>
      </c>
      <c r="J13" s="15" t="s">
        <v>10</v>
      </c>
    </row>
    <row r="14" spans="1:10" ht="14.25" customHeight="1">
      <c r="A14" s="17"/>
      <c r="B14" s="21"/>
      <c r="C14" s="15" t="s">
        <v>39</v>
      </c>
      <c r="D14" s="15"/>
      <c r="E14" s="15"/>
      <c r="F14" s="15"/>
      <c r="G14" s="15"/>
      <c r="H14" s="15"/>
      <c r="I14" s="15" t="s">
        <v>38</v>
      </c>
      <c r="J14" s="15" t="s">
        <v>14</v>
      </c>
    </row>
    <row r="15" spans="1:10" ht="15" customHeight="1">
      <c r="A15" s="6"/>
      <c r="B15" s="6"/>
      <c r="C15" s="23"/>
      <c r="D15" s="23"/>
      <c r="E15" s="23"/>
      <c r="F15" s="23"/>
      <c r="G15" s="23"/>
      <c r="H15" s="23"/>
      <c r="I15" s="38"/>
      <c r="J15" s="39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Oinas, Teemu 1. (Nokia - FI/Oulu)</cp:lastModifiedBy>
  <dcterms:modified xsi:type="dcterms:W3CDTF">2023-05-23T04:53:08Z</dcterms:modified>
  <cp:category/>
  <cp:version/>
  <cp:contentType/>
  <cp:contentStatus/>
</cp:coreProperties>
</file>